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5"/>
  </bookViews>
  <sheets>
    <sheet name="Academy" sheetId="1" state="visible" r:id="rId1"/>
    <sheet name="2-3buf slot" sheetId="2" state="visible" r:id="rId2"/>
    <sheet name="Epic" sheetId="3" state="visible" r:id="rId3"/>
    <sheet name="Лист3" sheetId="4" state="visible" r:id="rId4"/>
    <sheet name="Лист1" sheetId="5" state="visible" r:id="rId5"/>
    <sheet name="Лист2" sheetId="6" state="visible" r:id="rId6"/>
  </sheets>
  <calcPr refMode="A1" iterate="0" iterateCount="100" iterateDelta="0.001"/>
</workbook>
</file>

<file path=xl/sharedStrings.xml><?xml version="1.0" encoding="utf-8"?>
<sst xmlns="http://schemas.openxmlformats.org/spreadsheetml/2006/main" count="464" uniqueCount="464">
  <si>
    <t>Твинк1</t>
  </si>
  <si>
    <t>Твинк2</t>
  </si>
  <si>
    <t>Твинк3</t>
  </si>
  <si>
    <t>ALEXIII</t>
  </si>
  <si>
    <t>Angle</t>
  </si>
  <si>
    <t>b0yFR13nD</t>
  </si>
  <si>
    <t>Ange1ika</t>
  </si>
  <si>
    <t>BANZAA</t>
  </si>
  <si>
    <t>KolwikSpoil</t>
  </si>
  <si>
    <t>KolwikSE</t>
  </si>
  <si>
    <t>KolwikSorca</t>
  </si>
  <si>
    <t>KolwikPal</t>
  </si>
  <si>
    <t>BAZOOKA</t>
  </si>
  <si>
    <t>BabyTank</t>
  </si>
  <si>
    <t>Babysinger</t>
  </si>
  <si>
    <t>BabyDancer</t>
  </si>
  <si>
    <t>Caramel</t>
  </si>
  <si>
    <t>Filko</t>
  </si>
  <si>
    <t>WaterPriest</t>
  </si>
  <si>
    <t>FirstPriest</t>
  </si>
  <si>
    <t>CONIA</t>
  </si>
  <si>
    <t>знахарь</t>
  </si>
  <si>
    <t>pitti</t>
  </si>
  <si>
    <t>slonia</t>
  </si>
  <si>
    <t>Cursor</t>
  </si>
  <si>
    <t>Cursor2</t>
  </si>
  <si>
    <t>Cursor3</t>
  </si>
  <si>
    <t>RoR</t>
  </si>
  <si>
    <t>D4rkw1ng</t>
  </si>
  <si>
    <t>kronot</t>
  </si>
  <si>
    <t>xnumberone</t>
  </si>
  <si>
    <t>droft</t>
  </si>
  <si>
    <t>Dr0ft</t>
  </si>
  <si>
    <t>Tiya</t>
  </si>
  <si>
    <t>Matias</t>
  </si>
  <si>
    <t>AntiKillerAq</t>
  </si>
  <si>
    <t>Fakin</t>
  </si>
  <si>
    <t>Fak1n</t>
  </si>
  <si>
    <t>Fak11n</t>
  </si>
  <si>
    <t>Fak111b</t>
  </si>
  <si>
    <t>Fak1nHB</t>
  </si>
  <si>
    <t>СПАААРТАААААААА</t>
  </si>
  <si>
    <t>FightDancer</t>
  </si>
  <si>
    <t>FemaleVamp</t>
  </si>
  <si>
    <t>TamagHavk</t>
  </si>
  <si>
    <t>GanibalLector</t>
  </si>
  <si>
    <t>Besti9l</t>
  </si>
  <si>
    <t>VAIIIAmama</t>
  </si>
  <si>
    <t>GanlbalLector</t>
  </si>
  <si>
    <t>GreenLord</t>
  </si>
  <si>
    <t>Takamoto</t>
  </si>
  <si>
    <t>Shikimaru</t>
  </si>
  <si>
    <t>SaintWing</t>
  </si>
  <si>
    <t>Juron</t>
  </si>
  <si>
    <t>WeBurningDovvn</t>
  </si>
  <si>
    <t>LivingDeadBeat</t>
  </si>
  <si>
    <t>AngelsDontKill</t>
  </si>
  <si>
    <t>KJIE0</t>
  </si>
  <si>
    <t>Okcu</t>
  </si>
  <si>
    <t>0kcu</t>
  </si>
  <si>
    <t>KapaMeJIbko</t>
  </si>
  <si>
    <t>ByGaU</t>
  </si>
  <si>
    <t>Kotika</t>
  </si>
  <si>
    <t>Greisi</t>
  </si>
  <si>
    <t>Kleorika</t>
  </si>
  <si>
    <t>Kot1ka</t>
  </si>
  <si>
    <t>LLIMATbKO</t>
  </si>
  <si>
    <t>LLIMATbKOtw1</t>
  </si>
  <si>
    <t>LLIMATbKOtw2</t>
  </si>
  <si>
    <t>LLIMATbKOtw3</t>
  </si>
  <si>
    <t>LonlyLokly</t>
  </si>
  <si>
    <t>LL1</t>
  </si>
  <si>
    <t>Dapo4ka</t>
  </si>
  <si>
    <t>LL2</t>
  </si>
  <si>
    <t>lPanteral</t>
  </si>
  <si>
    <t>No1DimaBilan</t>
  </si>
  <si>
    <t>6adn6adn</t>
  </si>
  <si>
    <t>FatalBAZOOKA</t>
  </si>
  <si>
    <t>Lull</t>
  </si>
  <si>
    <t>Lulltw1</t>
  </si>
  <si>
    <t>Lulltw2</t>
  </si>
  <si>
    <t>Lulltw3</t>
  </si>
  <si>
    <t>Merick</t>
  </si>
  <si>
    <t>MAHI0H9</t>
  </si>
  <si>
    <t>TpyMeH</t>
  </si>
  <si>
    <t>Merigold</t>
  </si>
  <si>
    <t>l4ePeIIok</t>
  </si>
  <si>
    <t>MeriGLAD</t>
  </si>
  <si>
    <t>lMeriGHOMA</t>
  </si>
  <si>
    <t>MrJIe6edb</t>
  </si>
  <si>
    <t>Лебедь1</t>
  </si>
  <si>
    <t>Лебедь2</t>
  </si>
  <si>
    <t>NaGiSaki</t>
  </si>
  <si>
    <t>Xupocuma</t>
  </si>
  <si>
    <t>NaGiSaKitw1</t>
  </si>
  <si>
    <t>Настюша</t>
  </si>
  <si>
    <t>OeKintarO</t>
  </si>
  <si>
    <t>aHqpuckA</t>
  </si>
  <si>
    <t>ShugoTenshi</t>
  </si>
  <si>
    <t>AkaDeMuKI</t>
  </si>
  <si>
    <t>QueenMargo</t>
  </si>
  <si>
    <t>MissWing</t>
  </si>
  <si>
    <t>FallenWing</t>
  </si>
  <si>
    <t>MarinaKoroleva</t>
  </si>
  <si>
    <t>QuisQualis</t>
  </si>
  <si>
    <t>Qu1sQual1s</t>
  </si>
  <si>
    <t>RoniSaze</t>
  </si>
  <si>
    <t>Quis</t>
  </si>
  <si>
    <t>RAVANSON</t>
  </si>
  <si>
    <t>Paladium</t>
  </si>
  <si>
    <t>eeeeeeeeee</t>
  </si>
  <si>
    <t>AngelKarm</t>
  </si>
  <si>
    <t>RealPump</t>
  </si>
  <si>
    <t>ReFLeKToR</t>
  </si>
  <si>
    <t>AcademReF1</t>
  </si>
  <si>
    <t>AQFarmREF</t>
  </si>
  <si>
    <t>ropCBET</t>
  </si>
  <si>
    <t>AbyssQueen</t>
  </si>
  <si>
    <t>FieryQueen</t>
  </si>
  <si>
    <t>Aiur</t>
  </si>
  <si>
    <t>Slimper</t>
  </si>
  <si>
    <t>Cengsle</t>
  </si>
  <si>
    <t>Eshle</t>
  </si>
  <si>
    <t>YKYPO4EK</t>
  </si>
  <si>
    <t>Sp00ky</t>
  </si>
  <si>
    <t>Tushkan4ik</t>
  </si>
  <si>
    <t>adfa</t>
  </si>
  <si>
    <t>DualSword3</t>
  </si>
  <si>
    <t>IIIOK5</t>
  </si>
  <si>
    <t>Ulia</t>
  </si>
  <si>
    <t>Tpylala</t>
  </si>
  <si>
    <t>Tpylalala</t>
  </si>
  <si>
    <t>Tpylaa</t>
  </si>
  <si>
    <t>UndeadOne</t>
  </si>
  <si>
    <t>Undead0ne</t>
  </si>
  <si>
    <t>Horrus</t>
  </si>
  <si>
    <t>Sirarius</t>
  </si>
  <si>
    <t>xAnimex</t>
  </si>
  <si>
    <t>BabyPink</t>
  </si>
  <si>
    <t>QuenElf</t>
  </si>
  <si>
    <t>ParadiseKiss</t>
  </si>
  <si>
    <t>xP13x</t>
  </si>
  <si>
    <t>htt</t>
  </si>
  <si>
    <t>httt</t>
  </si>
  <si>
    <t>Zveroboitt</t>
  </si>
  <si>
    <t>TPyTeJlKa</t>
  </si>
  <si>
    <t>OMGBbIHY6bI</t>
  </si>
  <si>
    <t>nPOCTODoJl6ae6</t>
  </si>
  <si>
    <t>Zveroglot</t>
  </si>
  <si>
    <t>Твинки</t>
  </si>
  <si>
    <t>MYJIbT</t>
  </si>
  <si>
    <t>XxPIPERxX</t>
  </si>
  <si>
    <t>KaMuH</t>
  </si>
  <si>
    <t>Lyke</t>
  </si>
  <si>
    <t>MaxiJazz</t>
  </si>
  <si>
    <t>xxxDARAxxx</t>
  </si>
  <si>
    <t>xKulleRx</t>
  </si>
  <si>
    <t>wel</t>
  </si>
  <si>
    <t>Naigt</t>
  </si>
  <si>
    <t>Neonion</t>
  </si>
  <si>
    <t>Di0nis</t>
  </si>
  <si>
    <t>Bach</t>
  </si>
  <si>
    <t>220B</t>
  </si>
  <si>
    <t>9IJIDA</t>
  </si>
  <si>
    <t>YDMYRT</t>
  </si>
  <si>
    <t>Akasi</t>
  </si>
  <si>
    <t>IIuIIuPKO</t>
  </si>
  <si>
    <t>DblPKO</t>
  </si>
  <si>
    <t>SoulReys</t>
  </si>
  <si>
    <t>IAkillaI</t>
  </si>
  <si>
    <t>Choys</t>
  </si>
  <si>
    <t>Gvardin</t>
  </si>
  <si>
    <t>Po3oBa9</t>
  </si>
  <si>
    <t>xxxCoperfildxxx</t>
  </si>
  <si>
    <t>Copertw1</t>
  </si>
  <si>
    <t>Kekc</t>
  </si>
  <si>
    <t>Djekius</t>
  </si>
  <si>
    <t>hacy</t>
  </si>
  <si>
    <t>pathetic</t>
  </si>
  <si>
    <t>NPower</t>
  </si>
  <si>
    <t>Evilline</t>
  </si>
  <si>
    <t>Neverending</t>
  </si>
  <si>
    <t>GPower</t>
  </si>
  <si>
    <t>Stephanie</t>
  </si>
  <si>
    <t>ViciouS</t>
  </si>
  <si>
    <t>GheyLord</t>
  </si>
  <si>
    <t>MaryGGHEY</t>
  </si>
  <si>
    <t>SeniorasHusband</t>
  </si>
  <si>
    <t>DiscGHEY</t>
  </si>
  <si>
    <t>AnotherGHEY</t>
  </si>
  <si>
    <t>ArtfulGHEY</t>
  </si>
  <si>
    <t>SuhebatorGHEY</t>
  </si>
  <si>
    <t>W1NTER</t>
  </si>
  <si>
    <t>sork82</t>
  </si>
  <si>
    <t>ybubatb</t>
  </si>
  <si>
    <t>xsork82</t>
  </si>
  <si>
    <t xml:space="preserve">2 лвл баф</t>
  </si>
  <si>
    <t xml:space="preserve">3 лвл баф</t>
  </si>
  <si>
    <t>Ruga</t>
  </si>
  <si>
    <t>Ник</t>
  </si>
  <si>
    <t>Коре</t>
  </si>
  <si>
    <t>Орфен</t>
  </si>
  <si>
    <t>АК</t>
  </si>
  <si>
    <t>Закен</t>
  </si>
  <si>
    <t>Баюм</t>
  </si>
  <si>
    <t>Тарас</t>
  </si>
  <si>
    <t>Валик</t>
  </si>
  <si>
    <t>КЛАН</t>
  </si>
  <si>
    <t xml:space="preserve">что дали в клане</t>
  </si>
  <si>
    <t>BANZAA(dual)</t>
  </si>
  <si>
    <t>свой</t>
  </si>
  <si>
    <t>нет</t>
  </si>
  <si>
    <t>клан</t>
  </si>
  <si>
    <t>СВОЙ</t>
  </si>
  <si>
    <t xml:space="preserve">что сам купил/достал/подарили/в др клане</t>
  </si>
  <si>
    <t xml:space="preserve">клан 2</t>
  </si>
  <si>
    <t>BlackDemonDX</t>
  </si>
  <si>
    <t>BLackIITaIIIko</t>
  </si>
  <si>
    <t>Cholya</t>
  </si>
  <si>
    <t xml:space="preserve">не нужен</t>
  </si>
  <si>
    <t>CooLLibin</t>
  </si>
  <si>
    <t>deymosshaman</t>
  </si>
  <si>
    <t>Fliwer</t>
  </si>
  <si>
    <t>Дарина</t>
  </si>
  <si>
    <t>KondRatiY</t>
  </si>
  <si>
    <t>MACIK</t>
  </si>
  <si>
    <t>MaKon</t>
  </si>
  <si>
    <t>McGraF</t>
  </si>
  <si>
    <t>MEPTBA9Ixx2</t>
  </si>
  <si>
    <t>Саня</t>
  </si>
  <si>
    <t>Paranorm</t>
  </si>
  <si>
    <t>Богдан</t>
  </si>
  <si>
    <t>QueenBlood</t>
  </si>
  <si>
    <t>ResistanceBD</t>
  </si>
  <si>
    <t>SteRvoZnbIu</t>
  </si>
  <si>
    <t>Леха</t>
  </si>
  <si>
    <t>xLadyx</t>
  </si>
  <si>
    <t>xMessianx</t>
  </si>
  <si>
    <t>Zeratul</t>
  </si>
  <si>
    <t>zGOTUKAz</t>
  </si>
  <si>
    <t>BrutalXaBk</t>
  </si>
  <si>
    <t>MaIIIyJI9I</t>
  </si>
  <si>
    <t>Ruins</t>
  </si>
  <si>
    <t>SuperMacho</t>
  </si>
  <si>
    <t>Vodanoy</t>
  </si>
  <si>
    <t>SpiritFaer</t>
  </si>
  <si>
    <t xml:space="preserve">FightDancer (GBI)</t>
  </si>
  <si>
    <t>Wade</t>
  </si>
  <si>
    <t>Siberiano</t>
  </si>
  <si>
    <t>steklik</t>
  </si>
  <si>
    <t>ZloyStudent</t>
  </si>
  <si>
    <t>LaKe</t>
  </si>
  <si>
    <t>DeVsTvInILLa</t>
  </si>
  <si>
    <t>MissUniversal</t>
  </si>
  <si>
    <t>KeNirO</t>
  </si>
  <si>
    <t>твинк</t>
  </si>
  <si>
    <t>Svetik</t>
  </si>
  <si>
    <t>reHgaJIqp</t>
  </si>
  <si>
    <t>N1ghTWalKeR</t>
  </si>
  <si>
    <t>SexyDeath</t>
  </si>
  <si>
    <t>SExSyFiGhTER</t>
  </si>
  <si>
    <t>ZlOBniY</t>
  </si>
  <si>
    <t>LeRain</t>
  </si>
  <si>
    <t>sharkboy</t>
  </si>
  <si>
    <t>xzxZEROxzx</t>
  </si>
  <si>
    <t>Aurelio</t>
  </si>
  <si>
    <t xml:space="preserve">нет заявки</t>
  </si>
  <si>
    <t>Naight</t>
  </si>
  <si>
    <t xml:space="preserve">ниче нет</t>
  </si>
  <si>
    <t>Aumi</t>
  </si>
  <si>
    <t>sseks</t>
  </si>
  <si>
    <t xml:space="preserve">Тарас дроп 10-01</t>
  </si>
  <si>
    <t xml:space="preserve">9 EWA</t>
  </si>
  <si>
    <t xml:space="preserve">4 High-Grade Life ls</t>
  </si>
  <si>
    <t xml:space="preserve">Доплата в АА</t>
  </si>
  <si>
    <t>Сумма</t>
  </si>
  <si>
    <t xml:space="preserve">Талум туника</t>
  </si>
  <si>
    <t xml:space="preserve">Демон Сплинтер</t>
  </si>
  <si>
    <t>Стервозный</t>
  </si>
  <si>
    <t>Элизиан</t>
  </si>
  <si>
    <t>Дуалсворд2</t>
  </si>
  <si>
    <t xml:space="preserve">High-Grade Life Stone level</t>
  </si>
  <si>
    <t xml:space="preserve">Мадж серьга</t>
  </si>
  <si>
    <t xml:space="preserve">НМ щит</t>
  </si>
  <si>
    <t xml:space="preserve">Блуд Торнадо</t>
  </si>
  <si>
    <t xml:space="preserve">НМ роба</t>
  </si>
  <si>
    <t>BlackIITaIIIKo</t>
  </si>
  <si>
    <t xml:space="preserve">Талум маг низ</t>
  </si>
  <si>
    <t xml:space="preserve">ДК шлем</t>
  </si>
  <si>
    <t xml:space="preserve">Мажор роба</t>
  </si>
  <si>
    <t xml:space="preserve">Тат серьга</t>
  </si>
  <si>
    <t xml:space="preserve">талум боты</t>
  </si>
  <si>
    <t xml:space="preserve">Дк шлем</t>
  </si>
  <si>
    <t xml:space="preserve">Саинт Спир</t>
  </si>
  <si>
    <t>Масик</t>
  </si>
  <si>
    <t xml:space="preserve">Фен некла</t>
  </si>
  <si>
    <t xml:space="preserve">Елементал Сворд</t>
  </si>
  <si>
    <t xml:space="preserve">ИК перчи</t>
  </si>
  <si>
    <t xml:space="preserve">ИК боты</t>
  </si>
  <si>
    <t>Мертвая</t>
  </si>
  <si>
    <t xml:space="preserve">Талум лайт тело</t>
  </si>
  <si>
    <t xml:space="preserve">Драк шлем</t>
  </si>
  <si>
    <t xml:space="preserve">Соул Сепор</t>
  </si>
  <si>
    <t>DeymosShaman</t>
  </si>
  <si>
    <t xml:space="preserve">Дк перчи</t>
  </si>
  <si>
    <t xml:space="preserve">Тарас 19-01</t>
  </si>
  <si>
    <t>Контроль</t>
  </si>
  <si>
    <t xml:space="preserve">High grade ls</t>
  </si>
  <si>
    <t>3EPATYJL</t>
  </si>
  <si>
    <t xml:space="preserve">блад торнадо</t>
  </si>
  <si>
    <t xml:space="preserve">мадж некла</t>
  </si>
  <si>
    <t>AristoKraft</t>
  </si>
  <si>
    <t xml:space="preserve">нм хеви тело</t>
  </si>
  <si>
    <t xml:space="preserve">нм шлем</t>
  </si>
  <si>
    <t xml:space="preserve">дк щит</t>
  </si>
  <si>
    <t xml:space="preserve">дк хеви верх</t>
  </si>
  <si>
    <t>CoolLibin</t>
  </si>
  <si>
    <t xml:space="preserve">империал стаф</t>
  </si>
  <si>
    <t xml:space="preserve">фен кольцо</t>
  </si>
  <si>
    <t xml:space="preserve">блади орхид</t>
  </si>
  <si>
    <t xml:space="preserve">дк боты</t>
  </si>
  <si>
    <t xml:space="preserve">талум лайт тело</t>
  </si>
  <si>
    <t>HardyDie</t>
  </si>
  <si>
    <t xml:space="preserve">дк лайт низ</t>
  </si>
  <si>
    <t xml:space="preserve">драгон слеер</t>
  </si>
  <si>
    <t xml:space="preserve">мажор роба</t>
  </si>
  <si>
    <t>бомт</t>
  </si>
  <si>
    <t xml:space="preserve">тат серьга</t>
  </si>
  <si>
    <t xml:space="preserve">драк перчи</t>
  </si>
  <si>
    <t xml:space="preserve">ик боты</t>
  </si>
  <si>
    <t xml:space="preserve">драк шлем</t>
  </si>
  <si>
    <t xml:space="preserve">дк перчи</t>
  </si>
  <si>
    <t xml:space="preserve">драгон хантер</t>
  </si>
  <si>
    <t>∑</t>
  </si>
  <si>
    <t xml:space="preserve">Кол-во чел</t>
  </si>
  <si>
    <t xml:space="preserve">Валик 23-01</t>
  </si>
  <si>
    <t xml:space="preserve">дк верх хеви</t>
  </si>
  <si>
    <t>империалстаф</t>
  </si>
  <si>
    <t xml:space="preserve">нм щит</t>
  </si>
  <si>
    <t>BlackIITaIIIko</t>
  </si>
  <si>
    <t xml:space="preserve">нм боты</t>
  </si>
  <si>
    <t>метеор</t>
  </si>
  <si>
    <t xml:space="preserve">нм легкий тело</t>
  </si>
  <si>
    <t>каряга</t>
  </si>
  <si>
    <t xml:space="preserve">мадж кольцо</t>
  </si>
  <si>
    <t xml:space="preserve">талум хеви тело</t>
  </si>
  <si>
    <t xml:space="preserve">дк хеви низ</t>
  </si>
  <si>
    <t>lapyle4ka</t>
  </si>
  <si>
    <t xml:space="preserve">фен некла</t>
  </si>
  <si>
    <t>MaIIIyJI9l</t>
  </si>
  <si>
    <t>McGraf</t>
  </si>
  <si>
    <t>MEPTBA9l</t>
  </si>
  <si>
    <t>Runius</t>
  </si>
  <si>
    <t xml:space="preserve">мажор боты</t>
  </si>
  <si>
    <t>Spiritfaer</t>
  </si>
  <si>
    <t>сепор</t>
  </si>
  <si>
    <t xml:space="preserve">дк шлем</t>
  </si>
  <si>
    <t>StervoznbIu</t>
  </si>
  <si>
    <t>миракла</t>
  </si>
  <si>
    <t>ДрагонХантерЭкс</t>
  </si>
  <si>
    <t xml:space="preserve">Тарас 27 января</t>
  </si>
  <si>
    <t xml:space="preserve">11 EWA</t>
  </si>
  <si>
    <t xml:space="preserve">мадж серьга</t>
  </si>
  <si>
    <t xml:space="preserve">Дк лайт верх</t>
  </si>
  <si>
    <t>(продан)</t>
  </si>
  <si>
    <t xml:space="preserve">Ик щит</t>
  </si>
  <si>
    <t xml:space="preserve">нм лайт тело</t>
  </si>
  <si>
    <t>DualSword2</t>
  </si>
  <si>
    <t xml:space="preserve">мадж перчи</t>
  </si>
  <si>
    <t xml:space="preserve">блади орчид</t>
  </si>
  <si>
    <t xml:space="preserve">тат некла</t>
  </si>
  <si>
    <t xml:space="preserve">мажор шлем</t>
  </si>
  <si>
    <t xml:space="preserve">дк роба</t>
  </si>
  <si>
    <t xml:space="preserve">Валакас 04 февраля</t>
  </si>
  <si>
    <t xml:space="preserve">EWA 10 шт</t>
  </si>
  <si>
    <t>AzneDrake</t>
  </si>
  <si>
    <t xml:space="preserve">талум глейв</t>
  </si>
  <si>
    <t xml:space="preserve">нм роба</t>
  </si>
  <si>
    <t xml:space="preserve">деспарион стаф</t>
  </si>
  <si>
    <t>Dualsword2</t>
  </si>
  <si>
    <t xml:space="preserve">драк боты</t>
  </si>
  <si>
    <t xml:space="preserve">ик шлем</t>
  </si>
  <si>
    <t>SuperMaсho</t>
  </si>
  <si>
    <t xml:space="preserve">дарк легион</t>
  </si>
  <si>
    <t xml:space="preserve">хевенс дивайндер</t>
  </si>
  <si>
    <t xml:space="preserve">драк лук</t>
  </si>
  <si>
    <t xml:space="preserve">талум шлем</t>
  </si>
  <si>
    <t xml:space="preserve">нм перчи</t>
  </si>
  <si>
    <t xml:space="preserve">драк тело</t>
  </si>
  <si>
    <t xml:space="preserve">Антарас 6 февраля</t>
  </si>
  <si>
    <t xml:space="preserve">EWA 1 шт</t>
  </si>
  <si>
    <t>блудик</t>
  </si>
  <si>
    <t xml:space="preserve">фен серьга</t>
  </si>
  <si>
    <t xml:space="preserve">ИК хеви верх</t>
  </si>
  <si>
    <t xml:space="preserve">тат ринг</t>
  </si>
  <si>
    <t xml:space="preserve">мадж ринг</t>
  </si>
  <si>
    <t>халберт</t>
  </si>
  <si>
    <t xml:space="preserve">мажор перчи</t>
  </si>
  <si>
    <t xml:space="preserve">мадж боты</t>
  </si>
  <si>
    <t xml:space="preserve">драгон хантер экс</t>
  </si>
  <si>
    <t xml:space="preserve">Антарас 16 февраля</t>
  </si>
  <si>
    <t xml:space="preserve">EWA 8шт*4кк аа</t>
  </si>
  <si>
    <t xml:space="preserve">ИК щит</t>
  </si>
  <si>
    <t xml:space="preserve">Нм хеви тело</t>
  </si>
  <si>
    <t xml:space="preserve">у паранорма</t>
  </si>
  <si>
    <t>хз</t>
  </si>
  <si>
    <t xml:space="preserve">Дк лайт низ</t>
  </si>
  <si>
    <t xml:space="preserve">Ик хеви верх</t>
  </si>
  <si>
    <t xml:space="preserve">Тат некла</t>
  </si>
  <si>
    <t xml:space="preserve">Мадж роба</t>
  </si>
  <si>
    <t xml:space="preserve">талум перчи</t>
  </si>
  <si>
    <t xml:space="preserve">Драгон Слеер</t>
  </si>
  <si>
    <t>Халберт</t>
  </si>
  <si>
    <t xml:space="preserve">Талум глейв</t>
  </si>
  <si>
    <t xml:space="preserve">Аркана Мейс</t>
  </si>
  <si>
    <t xml:space="preserve">Хевенс Дивайндер</t>
  </si>
  <si>
    <t xml:space="preserve">Валакас 18-02</t>
  </si>
  <si>
    <t xml:space="preserve">EWA 4kk*10шт</t>
  </si>
  <si>
    <t xml:space="preserve">талум туника</t>
  </si>
  <si>
    <t xml:space="preserve">Драк перчи</t>
  </si>
  <si>
    <t xml:space="preserve">мадж лайт тело</t>
  </si>
  <si>
    <t>Метеор</t>
  </si>
  <si>
    <t xml:space="preserve">Таллум Глейв</t>
  </si>
  <si>
    <t xml:space="preserve">Ангел Слеер</t>
  </si>
  <si>
    <t xml:space="preserve">Драгон Хантер Екс</t>
  </si>
  <si>
    <t xml:space="preserve">Антарас 19-01</t>
  </si>
  <si>
    <t xml:space="preserve">Валик 24-01</t>
  </si>
  <si>
    <t xml:space="preserve">Тарас 27-01</t>
  </si>
  <si>
    <t xml:space="preserve">Валик 04-02</t>
  </si>
  <si>
    <t>Долг</t>
  </si>
  <si>
    <t xml:space="preserve">Антарас 06-02</t>
  </si>
  <si>
    <t>Суббота</t>
  </si>
  <si>
    <t>Воскресение</t>
  </si>
  <si>
    <t>Онлайн</t>
  </si>
  <si>
    <t>Точки</t>
  </si>
  <si>
    <t>Книги</t>
  </si>
  <si>
    <t>3EPATYJl</t>
  </si>
  <si>
    <t>Aristokraft</t>
  </si>
  <si>
    <t>Simfony</t>
  </si>
  <si>
    <t>Kondrat</t>
  </si>
  <si>
    <t>vodanoy</t>
  </si>
  <si>
    <t>Messian</t>
  </si>
  <si>
    <t xml:space="preserve">Точек: 321 шт</t>
  </si>
  <si>
    <t xml:space="preserve">Книг: 68 шт</t>
  </si>
  <si>
    <t xml:space="preserve">Осады 16 янв</t>
  </si>
  <si>
    <t>Штампы</t>
  </si>
  <si>
    <t>UCTEPU4KA</t>
  </si>
  <si>
    <t>Соклан</t>
  </si>
  <si>
    <t xml:space="preserve">%, онлайна</t>
  </si>
  <si>
    <t>Книжки</t>
  </si>
  <si>
    <t>сумма1</t>
  </si>
  <si>
    <t>сумма2</t>
  </si>
  <si>
    <t xml:space="preserve">Общая сумма</t>
  </si>
  <si>
    <t xml:space="preserve">на 6-02</t>
  </si>
  <si>
    <t>Руна</t>
  </si>
  <si>
    <t>ARISTOKRAFT</t>
  </si>
  <si>
    <t>Орен</t>
  </si>
  <si>
    <t>Инадрилл</t>
  </si>
  <si>
    <t>Бабло</t>
  </si>
  <si>
    <t>Каждому</t>
  </si>
  <si>
    <t xml:space="preserve">аден на 13-02</t>
  </si>
  <si>
    <t xml:space="preserve">BANZAA (dual)</t>
  </si>
  <si>
    <t>BlackIItaIIIko</t>
  </si>
  <si>
    <t>CoolLiBiN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</si>
</sst>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409]d\-mmm"/>
    <numFmt numFmtId="161" formatCode="[$-409]mmm\-yy"/>
  </numFmts>
  <fonts count="17">
    <font>
      <sz val="10.000000"/>
      <color theme="1"/>
      <name val="Arial Cyr"/>
    </font>
    <font>
      <sz val="10.000000"/>
      <name val="Arial"/>
    </font>
    <font>
      <b/>
      <sz val="10.000000"/>
      <name val="Arial Cyr"/>
    </font>
    <font>
      <sz val="8.000000"/>
      <name val="Arial"/>
    </font>
    <font>
      <sz val="8.000000"/>
      <name val="Arial Cyr"/>
    </font>
    <font>
      <sz val="8.000000"/>
      <name val="Verdana"/>
    </font>
    <font>
      <sz val="8.000000"/>
      <color indexed="54"/>
      <name val="Verdana"/>
    </font>
    <font>
      <sz val="8.000000"/>
      <color indexed="54"/>
      <name val="Tahoma"/>
    </font>
    <font>
      <sz val="8.000000"/>
      <color indexed="55"/>
      <name val="Tahoma"/>
    </font>
    <font>
      <sz val="8.000000"/>
      <color indexed="25"/>
      <name val="Tahoma"/>
    </font>
    <font>
      <b/>
      <sz val="8.000000"/>
      <name val="Verdana"/>
    </font>
    <font>
      <b/>
      <sz val="8.000000"/>
      <color indexed="54"/>
      <name val="Times New Roman"/>
    </font>
    <font>
      <sz val="8.000000"/>
      <name val="Times New Roman"/>
    </font>
    <font>
      <sz val="10.000000"/>
      <name val="Times New Roman"/>
    </font>
    <font>
      <b/>
      <sz val="8.000000"/>
      <color indexed="54"/>
      <name val="Verdana"/>
    </font>
    <font>
      <sz val="12.000000"/>
      <name val="Arial Cyr"/>
    </font>
    <font>
      <b/>
      <sz val="12.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7"/>
        <bgColor indexed="27"/>
      </patternFill>
    </fill>
    <fill>
      <patternFill patternType="solid">
        <fgColor indexed="2"/>
        <bgColor indexed="60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58">
    <xf fontId="0" fillId="0" borderId="0" numFmtId="0" xfId="0" applyProtection="0">
      <protection hidden="0" locked="1"/>
    </xf>
    <xf fontId="2" fillId="0" borderId="0" numFmtId="0" xfId="0" applyFont="1" applyProtection="0">
      <protection hidden="0" locked="1"/>
    </xf>
    <xf fontId="0" fillId="0" borderId="0" numFmtId="0" xfId="0" applyProtection="0">
      <protection hidden="0" locked="1"/>
    </xf>
    <xf fontId="2" fillId="2" borderId="0" numFmtId="0" xfId="0" applyFont="1" applyFill="1" applyProtection="0">
      <protection hidden="0" locked="1"/>
    </xf>
    <xf fontId="3" fillId="2" borderId="0" numFmtId="0" xfId="0" applyFont="1" applyFill="1" applyProtection="0">
      <protection hidden="0" locked="1"/>
    </xf>
    <xf fontId="3" fillId="0" borderId="0" numFmtId="0" xfId="0" applyFont="1" applyProtection="0">
      <protection hidden="0" locked="1"/>
    </xf>
    <xf fontId="2" fillId="3" borderId="0" numFmtId="0" xfId="0" applyFont="1" applyFill="1" applyProtection="0">
      <protection hidden="0" locked="1"/>
    </xf>
    <xf fontId="0" fillId="3" borderId="0" numFmtId="0" xfId="0" applyFill="1" applyProtection="0">
      <protection hidden="0" locked="1"/>
    </xf>
    <xf fontId="0" fillId="2" borderId="0" numFmtId="0" xfId="0" applyFill="1" applyProtection="0">
      <protection hidden="0" locked="1"/>
    </xf>
    <xf fontId="4" fillId="0" borderId="0" numFmtId="0" xfId="0" applyFont="1" applyProtection="0">
      <protection hidden="0" locked="1"/>
    </xf>
    <xf fontId="1" fillId="0" borderId="0" numFmtId="0" xfId="0" applyFont="1" applyProtection="0">
      <protection hidden="0" locked="1"/>
    </xf>
    <xf fontId="5" fillId="3" borderId="0" numFmtId="0" xfId="0" applyFont="1" applyFill="1" applyProtection="0">
      <protection hidden="0" locked="1"/>
    </xf>
    <xf fontId="0" fillId="0" borderId="1" numFmtId="0" xfId="0" applyBorder="1" applyProtection="0">
      <protection hidden="0" locked="1"/>
    </xf>
    <xf fontId="2" fillId="2" borderId="1" numFmtId="0" xfId="0" applyFont="1" applyFill="1" applyBorder="1" applyProtection="0">
      <protection hidden="0" locked="1"/>
    </xf>
    <xf fontId="0" fillId="0" borderId="0" numFmtId="160" xfId="0" applyNumberFormat="1" applyProtection="0">
      <protection hidden="0" locked="1"/>
    </xf>
    <xf fontId="0" fillId="0" borderId="0" numFmtId="161" xfId="0" applyNumberFormat="1" applyProtection="0">
      <protection hidden="0" locked="1"/>
    </xf>
    <xf fontId="2" fillId="0" borderId="1" numFmtId="0" xfId="0" applyFont="1" applyBorder="1" applyProtection="0">
      <protection hidden="0" locked="1"/>
    </xf>
    <xf fontId="2" fillId="0" borderId="1" numFmtId="0" xfId="0" applyFont="1" applyBorder="1" applyAlignment="1" applyProtection="0">
      <alignment horizontal="center"/>
      <protection hidden="0" locked="1"/>
    </xf>
    <xf fontId="0" fillId="4" borderId="0" numFmtId="0" xfId="0" applyFill="1" applyProtection="0">
      <protection hidden="0" locked="1"/>
    </xf>
    <xf fontId="0" fillId="5" borderId="1" numFmtId="0" xfId="0" applyFill="1" applyBorder="1" applyAlignment="1" applyProtection="0">
      <alignment horizontal="center"/>
      <protection hidden="0" locked="1"/>
    </xf>
    <xf fontId="0" fillId="0" borderId="1" numFmtId="0" xfId="0" applyBorder="1" applyAlignment="1" applyProtection="0">
      <alignment horizontal="center"/>
      <protection hidden="0" locked="1"/>
    </xf>
    <xf fontId="0" fillId="4" borderId="1" numFmtId="0" xfId="0" applyFill="1" applyBorder="1" applyAlignment="1" applyProtection="0">
      <alignment horizontal="center"/>
      <protection hidden="0" locked="1"/>
    </xf>
    <xf fontId="0" fillId="5" borderId="0" numFmtId="0" xfId="0" applyFill="1" applyProtection="0">
      <protection hidden="0" locked="1"/>
    </xf>
    <xf fontId="2" fillId="0" borderId="1" numFmtId="0" xfId="0" applyFont="1" applyBorder="1" applyAlignment="1" applyProtection="0">
      <alignment wrapText="1"/>
      <protection hidden="0" locked="1"/>
    </xf>
    <xf fontId="2" fillId="0" borderId="0" numFmtId="0" xfId="0" applyFont="1" applyAlignment="1" applyProtection="0">
      <alignment wrapText="1"/>
      <protection hidden="0" locked="1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6" fillId="0" borderId="0" numFmtId="0" xfId="0" applyFont="1" applyProtection="0">
      <protection hidden="0" locked="1"/>
    </xf>
    <xf fontId="6" fillId="0" borderId="0" numFmtId="0" xfId="0" applyFont="1" applyAlignment="1" applyProtection="0">
      <alignment horizontal="right"/>
      <protection hidden="0" locked="1"/>
    </xf>
    <xf fontId="0" fillId="3" borderId="1" numFmtId="0" xfId="0" applyFill="1" applyBorder="1" applyProtection="0">
      <protection hidden="0" locked="1"/>
    </xf>
    <xf fontId="0" fillId="0" borderId="0" numFmtId="0" xfId="0" applyAlignment="1" applyProtection="0">
      <alignment horizontal="center"/>
      <protection hidden="0" locked="1"/>
    </xf>
    <xf fontId="2" fillId="0" borderId="3" numFmtId="0" xfId="0" applyFont="1" applyBorder="1" applyProtection="0">
      <protection hidden="0" locked="1"/>
    </xf>
    <xf fontId="0" fillId="3" borderId="1" numFmtId="0" xfId="0" applyFill="1" applyBorder="1" applyAlignment="1" applyProtection="0">
      <alignment horizontal="center"/>
      <protection hidden="0" locked="1"/>
    </xf>
    <xf fontId="2" fillId="3" borderId="1" numFmtId="0" xfId="0" applyFont="1" applyFill="1" applyBorder="1" applyProtection="0">
      <protection hidden="0" locked="1"/>
    </xf>
    <xf fontId="7" fillId="0" borderId="0" numFmtId="0" xfId="0" applyFont="1" applyAlignment="1" applyProtection="0">
      <alignment wrapText="1"/>
      <protection hidden="0" locked="1"/>
    </xf>
    <xf fontId="8" fillId="0" borderId="0" numFmtId="0" xfId="0" applyFont="1" applyAlignment="1" applyProtection="0">
      <alignment wrapText="1"/>
      <protection hidden="0" locked="1"/>
    </xf>
    <xf fontId="8" fillId="0" borderId="0" numFmtId="0" xfId="0" applyFont="1" applyAlignment="1" applyProtection="0">
      <alignment horizontal="right" wrapText="1"/>
      <protection hidden="0" locked="1"/>
    </xf>
    <xf fontId="8" fillId="0" borderId="0" numFmtId="161" xfId="0" applyNumberFormat="1" applyFont="1" applyAlignment="1" applyProtection="0">
      <alignment wrapText="1"/>
      <protection hidden="0" locked="1"/>
    </xf>
    <xf fontId="8" fillId="0" borderId="0" numFmtId="160" xfId="0" applyNumberFormat="1" applyFont="1" applyAlignment="1" applyProtection="0">
      <alignment wrapText="1"/>
      <protection hidden="0" locked="1"/>
    </xf>
    <xf fontId="9" fillId="0" borderId="0" numFmtId="0" xfId="0" applyFont="1" applyAlignment="1" applyProtection="0">
      <alignment wrapText="1"/>
      <protection hidden="0" locked="1"/>
    </xf>
    <xf fontId="0" fillId="6" borderId="0" numFmtId="0" xfId="0" applyFill="1" applyProtection="0">
      <protection hidden="0" locked="1"/>
    </xf>
    <xf fontId="10" fillId="0" borderId="1" numFmtId="0" xfId="0" applyFont="1" applyBorder="1" applyProtection="0">
      <protection hidden="0" locked="1"/>
    </xf>
    <xf fontId="6" fillId="0" borderId="1" numFmtId="0" xfId="0" applyFont="1" applyBorder="1" applyProtection="0">
      <protection hidden="0" locked="1"/>
    </xf>
    <xf fontId="10" fillId="0" borderId="0" numFmtId="0" xfId="0" applyFont="1" applyProtection="0">
      <protection hidden="0" locked="1"/>
    </xf>
    <xf fontId="11" fillId="0" borderId="1" numFmtId="0" xfId="0" applyFont="1" applyBorder="1" applyProtection="0">
      <protection hidden="0" locked="1"/>
    </xf>
    <xf fontId="12" fillId="0" borderId="0" numFmtId="0" xfId="0" applyFont="1" applyProtection="0">
      <protection hidden="0" locked="1"/>
    </xf>
    <xf fontId="13" fillId="0" borderId="0" numFmtId="0" xfId="0" applyFont="1" applyProtection="0">
      <protection hidden="0" locked="1"/>
    </xf>
    <xf fontId="13" fillId="3" borderId="0" numFmtId="0" xfId="0" applyFont="1" applyFill="1" applyProtection="0">
      <protection hidden="0" locked="1"/>
    </xf>
    <xf fontId="14" fillId="0" borderId="0" numFmtId="0" xfId="0" applyFont="1" applyProtection="0">
      <protection hidden="0" locked="1"/>
    </xf>
    <xf fontId="0" fillId="7" borderId="0" numFmtId="0" xfId="0" applyFill="1" applyProtection="0">
      <protection hidden="0" locked="1"/>
    </xf>
    <xf fontId="0" fillId="6" borderId="1" numFmtId="0" xfId="0" applyFill="1" applyBorder="1" applyProtection="0">
      <protection hidden="0" locked="1"/>
    </xf>
    <xf fontId="0" fillId="0" borderId="1" numFmtId="0" xfId="0" applyBorder="1" applyAlignment="1" applyProtection="0">
      <alignment horizontal="right"/>
      <protection hidden="0" locked="1"/>
    </xf>
    <xf fontId="0" fillId="0" borderId="1" numFmtId="9" xfId="0" applyNumberFormat="1" applyBorder="1" applyProtection="0">
      <protection hidden="0" locked="1"/>
    </xf>
    <xf fontId="15" fillId="0" borderId="1" numFmtId="0" xfId="0" applyFont="1" applyBorder="1" applyProtection="0">
      <protection hidden="0" locked="1"/>
    </xf>
    <xf fontId="16" fillId="0" borderId="1" numFmtId="0" xfId="0" applyFont="1" applyBorder="1" applyProtection="0">
      <protection hidden="0" locked="1"/>
    </xf>
    <xf fontId="0" fillId="8" borderId="1" numFmtId="0" xfId="0" applyFill="1" applyBorder="1" applyProtection="0">
      <protection hidden="0" locked="1"/>
    </xf>
    <xf fontId="0" fillId="8" borderId="0" numFmtId="0" xfId="0" applyFill="1" applyProtection="0">
      <protection hidden="0" locked="1"/>
    </xf>
    <xf fontId="0" fillId="0" borderId="0" numFmtId="9" xfId="0" applyNumberFormat="1" applyProtection="0"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00" zoomScale="100" workbookViewId="0">
      <selection activeCell="D45" activeCellId="0" sqref="D45"/>
    </sheetView>
  </sheetViews>
  <sheetFormatPr defaultColWidth="9.0546875" defaultRowHeight="12.75"/>
  <cols>
    <col customWidth="1" min="4" max="4" style="0" width="17.280000000000001"/>
    <col customWidth="1" min="5" max="5" style="0" width="14.140000000000001"/>
    <col customWidth="1" min="6" max="6" style="0" width="13.99"/>
    <col customWidth="1" min="7" max="7" style="0" width="14.140000000000001"/>
    <col customWidth="1" min="9" max="9" style="0" width="12.85"/>
    <col customWidth="1" min="10" max="10" style="0" width="15.85"/>
    <col customWidth="1" min="11" max="11" style="0" width="14.56"/>
    <col customWidth="1" min="12" max="12" style="0" width="12.279999999999999"/>
  </cols>
  <sheetData>
    <row r="2" ht="12.75">
      <c r="E2" s="1" t="s">
        <v>0</v>
      </c>
      <c r="F2" s="1" t="s">
        <v>1</v>
      </c>
      <c r="G2" s="1" t="s">
        <v>2</v>
      </c>
    </row>
    <row r="3" ht="12.75">
      <c r="C3">
        <v>1</v>
      </c>
      <c r="D3" t="s">
        <v>3</v>
      </c>
    </row>
    <row r="4" ht="12.75">
      <c r="C4">
        <v>2</v>
      </c>
      <c r="D4" t="s">
        <v>4</v>
      </c>
      <c r="H4" s="2"/>
      <c r="I4" s="2"/>
    </row>
    <row r="5" ht="12.75">
      <c r="C5">
        <v>3</v>
      </c>
      <c r="D5" s="1" t="s">
        <v>5</v>
      </c>
      <c r="E5" t="s">
        <v>6</v>
      </c>
    </row>
    <row r="6" ht="12.75">
      <c r="C6">
        <v>4</v>
      </c>
      <c r="D6" s="3" t="s">
        <v>7</v>
      </c>
      <c r="E6" s="4" t="s">
        <v>8</v>
      </c>
      <c r="F6" s="4" t="s">
        <v>9</v>
      </c>
      <c r="G6" s="4" t="s">
        <v>10</v>
      </c>
      <c r="H6" s="5" t="s">
        <v>11</v>
      </c>
    </row>
    <row r="7" ht="12.75">
      <c r="B7" s="2"/>
      <c r="C7" s="2">
        <v>5</v>
      </c>
      <c r="D7" s="3" t="s">
        <v>12</v>
      </c>
      <c r="E7" s="4" t="s">
        <v>13</v>
      </c>
      <c r="F7" s="4" t="s">
        <v>14</v>
      </c>
      <c r="G7" s="4" t="s">
        <v>15</v>
      </c>
      <c r="H7" s="2"/>
      <c r="K7" s="2"/>
      <c r="L7" s="2"/>
      <c r="M7" s="2"/>
      <c r="N7" s="2"/>
    </row>
    <row r="8" ht="12.75">
      <c r="B8" s="2"/>
      <c r="C8" s="2">
        <v>6</v>
      </c>
      <c r="D8" s="6" t="s">
        <v>16</v>
      </c>
      <c r="E8" s="7" t="s">
        <v>17</v>
      </c>
      <c r="F8" s="7" t="s">
        <v>18</v>
      </c>
      <c r="G8" s="7" t="s">
        <v>19</v>
      </c>
      <c r="H8" s="2"/>
      <c r="K8" s="2"/>
      <c r="L8" s="2"/>
      <c r="M8" s="2"/>
      <c r="N8" s="2"/>
    </row>
    <row r="9" ht="12.75">
      <c r="B9" s="2"/>
      <c r="C9" s="2">
        <v>7</v>
      </c>
      <c r="D9" s="3" t="s">
        <v>20</v>
      </c>
      <c r="E9" s="8" t="s">
        <v>21</v>
      </c>
      <c r="F9" s="8" t="s">
        <v>22</v>
      </c>
      <c r="G9" s="8" t="s">
        <v>23</v>
      </c>
      <c r="H9" s="2"/>
      <c r="I9" s="2"/>
      <c r="J9" s="2"/>
      <c r="K9" s="2"/>
      <c r="L9" s="2"/>
      <c r="M9" s="2"/>
      <c r="N9" s="2"/>
    </row>
    <row r="10" ht="12.75">
      <c r="B10" s="2"/>
      <c r="C10" s="2">
        <v>8</v>
      </c>
      <c r="D10" s="3" t="s">
        <v>24</v>
      </c>
      <c r="E10" s="4" t="s">
        <v>25</v>
      </c>
      <c r="F10" s="8" t="s">
        <v>26</v>
      </c>
      <c r="G10" s="8" t="s">
        <v>27</v>
      </c>
      <c r="I10" s="2"/>
      <c r="J10" s="2"/>
      <c r="K10" s="2"/>
      <c r="L10" s="2"/>
      <c r="M10" s="2"/>
      <c r="N10" s="2"/>
    </row>
    <row r="11" ht="12.75">
      <c r="B11" s="2"/>
      <c r="C11" s="2">
        <v>9</v>
      </c>
      <c r="D11" s="1" t="s">
        <v>28</v>
      </c>
      <c r="E11" s="2" t="s">
        <v>29</v>
      </c>
      <c r="F11" s="2" t="s">
        <v>30</v>
      </c>
      <c r="G11" s="2"/>
      <c r="I11" s="2"/>
      <c r="J11" s="2"/>
      <c r="K11" s="2"/>
      <c r="L11" s="2"/>
      <c r="M11" s="2"/>
      <c r="N11" s="2"/>
    </row>
    <row r="12" ht="12.75">
      <c r="B12" s="2"/>
      <c r="C12" s="2">
        <v>10</v>
      </c>
      <c r="D12" s="3" t="s">
        <v>31</v>
      </c>
      <c r="E12" s="8" t="s">
        <v>32</v>
      </c>
      <c r="F12" s="8" t="s">
        <v>33</v>
      </c>
      <c r="G12" s="8" t="s">
        <v>34</v>
      </c>
      <c r="H12" s="2" t="s">
        <v>35</v>
      </c>
      <c r="I12" s="2"/>
      <c r="J12" s="2"/>
    </row>
    <row r="13" ht="12.75">
      <c r="B13" s="2"/>
      <c r="C13" s="2">
        <v>11</v>
      </c>
      <c r="D13" s="3" t="s">
        <v>36</v>
      </c>
      <c r="E13" s="4" t="s">
        <v>37</v>
      </c>
      <c r="F13" s="4" t="s">
        <v>38</v>
      </c>
      <c r="G13" s="4" t="s">
        <v>39</v>
      </c>
      <c r="H13" s="2" t="s">
        <v>40</v>
      </c>
      <c r="I13" s="9" t="s">
        <v>41</v>
      </c>
      <c r="J13" s="2"/>
      <c r="K13" s="2"/>
      <c r="L13" s="2"/>
      <c r="M13" s="2"/>
      <c r="N13" s="2"/>
    </row>
    <row r="14" ht="12.75">
      <c r="B14" s="2"/>
      <c r="C14" s="2">
        <v>12</v>
      </c>
      <c r="D14" s="1" t="s">
        <v>42</v>
      </c>
      <c r="E14" s="10" t="s">
        <v>43</v>
      </c>
      <c r="F14" s="2" t="s">
        <v>44</v>
      </c>
      <c r="G14" s="2"/>
      <c r="H14" s="2"/>
      <c r="I14" s="2"/>
      <c r="K14" s="2"/>
      <c r="L14" s="2"/>
      <c r="M14" s="2"/>
      <c r="N14" s="2"/>
    </row>
    <row r="15" ht="12.75">
      <c r="B15" s="2"/>
      <c r="C15" s="2">
        <v>13</v>
      </c>
      <c r="D15" s="6" t="s">
        <v>45</v>
      </c>
      <c r="E15" s="7" t="s">
        <v>46</v>
      </c>
      <c r="F15" s="7" t="s">
        <v>47</v>
      </c>
      <c r="G15" s="7" t="s">
        <v>48</v>
      </c>
      <c r="H15" s="2"/>
      <c r="I15" s="2"/>
      <c r="J15" s="2"/>
      <c r="K15" s="2"/>
      <c r="L15" s="2"/>
      <c r="M15" s="2"/>
      <c r="N15" s="2"/>
    </row>
    <row r="16" ht="12.75">
      <c r="B16" s="2"/>
      <c r="C16" s="2">
        <v>14</v>
      </c>
      <c r="D16" s="3" t="s">
        <v>49</v>
      </c>
      <c r="E16" s="8" t="s">
        <v>50</v>
      </c>
      <c r="F16" s="8" t="s">
        <v>51</v>
      </c>
      <c r="G16" s="8" t="s">
        <v>52</v>
      </c>
      <c r="H16" s="2"/>
      <c r="J16" s="2"/>
    </row>
    <row r="17" ht="12.75">
      <c r="B17" s="2"/>
      <c r="C17" s="2">
        <v>15</v>
      </c>
      <c r="D17" s="3" t="s">
        <v>53</v>
      </c>
      <c r="E17" s="8" t="s">
        <v>54</v>
      </c>
      <c r="F17" s="8" t="s">
        <v>55</v>
      </c>
      <c r="G17" s="8" t="s">
        <v>56</v>
      </c>
      <c r="H17" s="2"/>
      <c r="J17" s="2"/>
    </row>
    <row r="18" ht="12.75">
      <c r="B18" s="2"/>
      <c r="C18" s="2">
        <v>16</v>
      </c>
      <c r="D18" s="3" t="s">
        <v>57</v>
      </c>
      <c r="E18" s="4" t="s">
        <v>58</v>
      </c>
      <c r="F18" s="4" t="s">
        <v>59</v>
      </c>
      <c r="G18" s="4" t="s">
        <v>60</v>
      </c>
      <c r="H18" s="2" t="s">
        <v>61</v>
      </c>
    </row>
    <row r="19" ht="12.75">
      <c r="B19" s="2"/>
      <c r="C19" s="2">
        <v>17</v>
      </c>
      <c r="D19" s="3" t="s">
        <v>62</v>
      </c>
      <c r="E19" s="4" t="s">
        <v>63</v>
      </c>
      <c r="F19" s="4" t="s">
        <v>64</v>
      </c>
      <c r="G19" s="4" t="s">
        <v>65</v>
      </c>
      <c r="H19" s="2"/>
    </row>
    <row r="20" ht="12.75">
      <c r="B20" s="2"/>
      <c r="C20" s="2">
        <v>18</v>
      </c>
      <c r="D20" s="3" t="s">
        <v>66</v>
      </c>
      <c r="E20" s="8" t="s">
        <v>67</v>
      </c>
      <c r="F20" s="8" t="s">
        <v>68</v>
      </c>
      <c r="G20" s="8" t="s">
        <v>69</v>
      </c>
      <c r="H20" s="2"/>
      <c r="I20" s="2"/>
      <c r="K20" s="2"/>
      <c r="L20" s="2"/>
      <c r="M20" s="2"/>
      <c r="N20" s="2"/>
    </row>
    <row r="21" ht="12.75">
      <c r="B21" s="2"/>
      <c r="C21" s="2">
        <v>19</v>
      </c>
      <c r="D21" s="3" t="s">
        <v>70</v>
      </c>
      <c r="E21" s="8" t="s">
        <v>71</v>
      </c>
      <c r="F21" s="8" t="s">
        <v>72</v>
      </c>
      <c r="G21" s="8" t="s">
        <v>73</v>
      </c>
      <c r="H21" s="2"/>
      <c r="I21" s="2"/>
      <c r="K21" s="2"/>
      <c r="L21" s="2"/>
      <c r="M21" s="2"/>
      <c r="N21" s="2"/>
    </row>
    <row r="22" ht="12.75">
      <c r="B22" s="2"/>
      <c r="C22" s="2">
        <v>20</v>
      </c>
      <c r="D22" s="6" t="s">
        <v>74</v>
      </c>
      <c r="E22" s="7" t="s">
        <v>75</v>
      </c>
      <c r="F22" s="7" t="s">
        <v>76</v>
      </c>
      <c r="G22" s="7" t="s">
        <v>77</v>
      </c>
      <c r="H22" s="2"/>
      <c r="I22" s="2"/>
      <c r="K22" s="2"/>
      <c r="L22" s="2"/>
      <c r="M22" s="2"/>
      <c r="N22" s="2"/>
    </row>
    <row r="23" ht="12.75">
      <c r="B23" s="2"/>
      <c r="C23" s="2">
        <v>21</v>
      </c>
      <c r="D23" s="3" t="s">
        <v>78</v>
      </c>
      <c r="E23" s="8" t="s">
        <v>79</v>
      </c>
      <c r="F23" s="8" t="s">
        <v>80</v>
      </c>
      <c r="G23" s="8" t="s">
        <v>81</v>
      </c>
      <c r="H23" s="2" t="s">
        <v>82</v>
      </c>
      <c r="I23" s="2"/>
      <c r="J23" s="2"/>
      <c r="K23" s="2"/>
      <c r="L23" s="2"/>
      <c r="M23" s="2"/>
      <c r="N23" s="2"/>
    </row>
    <row r="24" ht="12.75">
      <c r="B24" s="2"/>
      <c r="C24" s="2">
        <v>22</v>
      </c>
      <c r="D24" s="1" t="s">
        <v>83</v>
      </c>
      <c r="E24" t="s">
        <v>84</v>
      </c>
      <c r="J24" s="1"/>
      <c r="K24" s="1"/>
      <c r="L24" s="2"/>
      <c r="M24" s="2"/>
      <c r="N24" s="2"/>
    </row>
    <row r="25" ht="12.75">
      <c r="B25" s="2"/>
      <c r="C25" s="2">
        <v>23</v>
      </c>
      <c r="D25" s="3" t="s">
        <v>85</v>
      </c>
      <c r="E25" s="8" t="s">
        <v>86</v>
      </c>
      <c r="F25" s="8" t="s">
        <v>87</v>
      </c>
      <c r="G25" s="2" t="s">
        <v>88</v>
      </c>
      <c r="H25" s="2"/>
      <c r="I25" s="2"/>
      <c r="K25" s="1"/>
      <c r="L25" s="2"/>
      <c r="M25" s="2"/>
      <c r="N25" s="2"/>
    </row>
    <row r="26" ht="12.75">
      <c r="B26" s="2"/>
      <c r="C26" s="2">
        <v>24</v>
      </c>
      <c r="D26" s="1" t="s">
        <v>89</v>
      </c>
      <c r="E26" s="2" t="s">
        <v>90</v>
      </c>
      <c r="F26" s="2" t="s">
        <v>91</v>
      </c>
      <c r="G26" s="2"/>
      <c r="H26" s="2"/>
      <c r="I26" s="2"/>
      <c r="J26" s="1"/>
      <c r="K26" s="1"/>
      <c r="L26" s="2"/>
      <c r="M26" s="2"/>
      <c r="N26" s="2"/>
    </row>
    <row r="27" ht="12.75">
      <c r="B27" s="2"/>
      <c r="C27" s="2">
        <v>25</v>
      </c>
      <c r="D27" s="3" t="s">
        <v>92</v>
      </c>
      <c r="E27" s="8" t="s">
        <v>93</v>
      </c>
      <c r="F27" s="8" t="s">
        <v>94</v>
      </c>
      <c r="G27" s="8" t="s">
        <v>95</v>
      </c>
      <c r="I27" s="2"/>
      <c r="K27" s="1"/>
      <c r="L27" s="2"/>
      <c r="M27" s="2"/>
      <c r="N27" s="2"/>
    </row>
    <row r="28" ht="12.75">
      <c r="B28" s="2"/>
      <c r="C28" s="2">
        <v>26</v>
      </c>
      <c r="D28" s="3" t="s">
        <v>96</v>
      </c>
      <c r="E28" s="4" t="s">
        <v>97</v>
      </c>
      <c r="F28" s="4" t="s">
        <v>98</v>
      </c>
      <c r="G28" s="8" t="s">
        <v>99</v>
      </c>
      <c r="I28" s="2"/>
      <c r="J28" s="2"/>
      <c r="K28" s="1"/>
      <c r="L28" s="2"/>
      <c r="M28" s="2"/>
      <c r="N28" s="2"/>
    </row>
    <row r="29" ht="12.75">
      <c r="B29" s="2"/>
      <c r="C29" s="2">
        <v>27</v>
      </c>
      <c r="D29" s="3" t="s">
        <v>100</v>
      </c>
      <c r="E29" s="4" t="s">
        <v>101</v>
      </c>
      <c r="F29" s="4" t="s">
        <v>102</v>
      </c>
      <c r="G29" s="8" t="s">
        <v>103</v>
      </c>
      <c r="H29" s="2"/>
      <c r="I29" s="2"/>
      <c r="J29" s="2"/>
      <c r="K29" s="1"/>
      <c r="L29" s="2"/>
      <c r="M29" s="2"/>
      <c r="N29" s="2"/>
    </row>
    <row r="30" ht="12.75">
      <c r="B30" s="2"/>
      <c r="C30" s="2">
        <v>28</v>
      </c>
      <c r="D30" s="6" t="s">
        <v>104</v>
      </c>
      <c r="E30" s="7" t="s">
        <v>105</v>
      </c>
      <c r="F30" s="11" t="s">
        <v>106</v>
      </c>
      <c r="G30" s="7" t="s">
        <v>107</v>
      </c>
      <c r="H30" s="2"/>
      <c r="I30" s="2"/>
      <c r="J30" s="2"/>
      <c r="K30" s="1"/>
      <c r="L30" s="2"/>
      <c r="M30" s="2"/>
      <c r="N30" s="2"/>
    </row>
    <row r="31" ht="12.75">
      <c r="B31" s="2"/>
      <c r="C31" s="2">
        <v>29</v>
      </c>
      <c r="D31" s="3" t="s">
        <v>108</v>
      </c>
      <c r="E31" s="4" t="s">
        <v>109</v>
      </c>
      <c r="F31" s="8" t="s">
        <v>110</v>
      </c>
      <c r="G31" s="8" t="s">
        <v>111</v>
      </c>
      <c r="I31" s="2"/>
      <c r="K31" s="1"/>
      <c r="L31" s="2"/>
      <c r="M31" s="2"/>
      <c r="N31" s="2"/>
    </row>
    <row r="32" ht="12.75">
      <c r="B32" s="2"/>
      <c r="C32" s="2">
        <v>30</v>
      </c>
      <c r="D32" s="1" t="s">
        <v>112</v>
      </c>
      <c r="I32" s="2"/>
      <c r="K32" s="1"/>
      <c r="L32" s="2"/>
      <c r="M32" s="2"/>
      <c r="N32" s="2"/>
    </row>
    <row r="33" ht="12.75">
      <c r="B33" s="2"/>
      <c r="C33" s="2">
        <v>31</v>
      </c>
      <c r="D33" s="1" t="s">
        <v>113</v>
      </c>
      <c r="E33" s="2" t="s">
        <v>114</v>
      </c>
      <c r="F33" s="2" t="s">
        <v>115</v>
      </c>
      <c r="G33" s="2"/>
      <c r="I33" s="2"/>
      <c r="K33" s="2"/>
      <c r="L33" s="2"/>
      <c r="M33" s="2"/>
      <c r="N33" s="2"/>
    </row>
    <row r="34" ht="12.75">
      <c r="B34" s="2"/>
      <c r="C34" s="2">
        <v>32</v>
      </c>
      <c r="D34" s="3" t="s">
        <v>116</v>
      </c>
      <c r="E34" s="4" t="s">
        <v>117</v>
      </c>
      <c r="F34" s="4" t="s">
        <v>118</v>
      </c>
      <c r="G34" s="8" t="s">
        <v>119</v>
      </c>
      <c r="I34" s="2"/>
      <c r="K34" s="2"/>
      <c r="L34" s="2"/>
      <c r="M34" s="2"/>
      <c r="N34" s="2"/>
    </row>
    <row r="35" ht="12.75">
      <c r="B35" s="2"/>
      <c r="C35" s="2">
        <v>33</v>
      </c>
      <c r="D35" s="3" t="s">
        <v>120</v>
      </c>
      <c r="E35" s="4" t="s">
        <v>121</v>
      </c>
      <c r="F35" s="4" t="s">
        <v>122</v>
      </c>
      <c r="G35" s="4" t="s">
        <v>123</v>
      </c>
      <c r="I35" s="2"/>
      <c r="K35" s="2"/>
      <c r="L35" s="2"/>
      <c r="M35" s="2"/>
      <c r="N35" s="2"/>
    </row>
    <row r="36" ht="12.75">
      <c r="B36" s="2"/>
      <c r="C36" s="2">
        <v>34</v>
      </c>
      <c r="D36" s="12" t="s">
        <v>124</v>
      </c>
      <c r="H36" s="2"/>
      <c r="I36" s="2"/>
      <c r="K36" s="2"/>
      <c r="L36" s="2"/>
      <c r="M36" s="2"/>
      <c r="N36" s="2"/>
    </row>
    <row r="37" ht="12.75">
      <c r="B37" s="2"/>
      <c r="C37" s="2">
        <v>35</v>
      </c>
      <c r="D37" s="3" t="s">
        <v>125</v>
      </c>
      <c r="E37" s="8" t="s">
        <v>126</v>
      </c>
      <c r="F37" s="8" t="s">
        <v>127</v>
      </c>
      <c r="G37" s="8" t="s">
        <v>128</v>
      </c>
      <c r="H37" s="2"/>
      <c r="I37" s="2"/>
      <c r="K37" s="2"/>
      <c r="L37" s="2"/>
      <c r="M37" s="2"/>
      <c r="N37" s="2"/>
    </row>
    <row r="38" ht="12.75">
      <c r="B38" s="2"/>
      <c r="C38" s="2">
        <v>36</v>
      </c>
      <c r="D38" s="13" t="s">
        <v>129</v>
      </c>
      <c r="E38" s="8" t="s">
        <v>130</v>
      </c>
      <c r="F38" s="8" t="s">
        <v>131</v>
      </c>
      <c r="G38" s="8" t="s">
        <v>132</v>
      </c>
      <c r="I38" s="2"/>
      <c r="K38" s="2"/>
      <c r="L38" s="2"/>
      <c r="M38" s="2"/>
      <c r="N38" s="2"/>
    </row>
    <row r="39" ht="12.75">
      <c r="B39" s="2"/>
      <c r="C39" s="2">
        <v>37</v>
      </c>
      <c r="D39" s="3" t="s">
        <v>133</v>
      </c>
      <c r="E39" s="4" t="s">
        <v>134</v>
      </c>
      <c r="F39" s="8" t="s">
        <v>135</v>
      </c>
      <c r="G39" s="8" t="s">
        <v>136</v>
      </c>
      <c r="H39" s="2"/>
      <c r="I39" s="2"/>
      <c r="K39" s="2"/>
      <c r="L39" s="2"/>
      <c r="M39" s="2"/>
      <c r="N39" s="2"/>
    </row>
    <row r="40" ht="12.75">
      <c r="B40" s="2"/>
      <c r="C40" s="2">
        <v>38</v>
      </c>
      <c r="D40" s="6" t="s">
        <v>137</v>
      </c>
      <c r="E40" s="7" t="s">
        <v>138</v>
      </c>
      <c r="F40" s="7" t="s">
        <v>139</v>
      </c>
      <c r="G40" s="7" t="s">
        <v>140</v>
      </c>
      <c r="H40" s="2"/>
      <c r="I40" s="2"/>
      <c r="K40" s="2"/>
      <c r="L40" s="2"/>
      <c r="M40" s="2"/>
      <c r="N40" s="2"/>
    </row>
    <row r="41" ht="12.75">
      <c r="B41" s="2"/>
      <c r="C41" s="2">
        <v>39</v>
      </c>
      <c r="D41" s="1" t="s">
        <v>141</v>
      </c>
      <c r="E41" s="2" t="s">
        <v>142</v>
      </c>
      <c r="F41" s="2" t="s">
        <v>143</v>
      </c>
      <c r="G41" s="2"/>
      <c r="H41" s="2"/>
      <c r="I41" s="2"/>
      <c r="K41" s="2"/>
      <c r="L41" s="2"/>
      <c r="M41" s="2"/>
      <c r="N41" s="2"/>
    </row>
    <row r="42" ht="12.75">
      <c r="B42" s="2"/>
      <c r="C42" s="2">
        <v>40</v>
      </c>
      <c r="D42" s="3" t="s">
        <v>144</v>
      </c>
      <c r="E42" s="8" t="s">
        <v>145</v>
      </c>
      <c r="F42" s="8" t="s">
        <v>146</v>
      </c>
      <c r="G42" s="8" t="s">
        <v>147</v>
      </c>
      <c r="H42" s="14" t="s">
        <v>148</v>
      </c>
      <c r="I42" s="2"/>
      <c r="K42" s="2"/>
      <c r="L42" s="2"/>
      <c r="M42" s="2"/>
      <c r="N42" s="2"/>
    </row>
    <row r="43" ht="12.75">
      <c r="B43" s="2"/>
      <c r="C43" s="2">
        <v>41</v>
      </c>
      <c r="I43" s="2"/>
      <c r="K43" s="2"/>
      <c r="L43" s="2"/>
      <c r="M43" s="2"/>
      <c r="N43" s="2"/>
    </row>
    <row r="44" ht="12.75">
      <c r="B44" s="2"/>
      <c r="C44" s="2">
        <v>42</v>
      </c>
      <c r="E44" s="2"/>
      <c r="F44" s="2"/>
      <c r="G44" s="2"/>
      <c r="H44" s="2"/>
      <c r="I44" s="2"/>
      <c r="K44" s="2"/>
      <c r="L44" s="2"/>
      <c r="M44" s="2"/>
      <c r="N44" s="2"/>
    </row>
    <row r="45" ht="12.75">
      <c r="B45" s="2"/>
      <c r="C45" s="2">
        <v>43</v>
      </c>
      <c r="H45" s="2"/>
      <c r="I45" s="2"/>
      <c r="J45" s="2"/>
      <c r="K45" s="2"/>
      <c r="L45" s="2"/>
      <c r="M45" s="2"/>
      <c r="N45" s="2"/>
    </row>
    <row r="46" ht="12.75">
      <c r="B46" s="2"/>
      <c r="C46" s="2">
        <v>44</v>
      </c>
      <c r="H46" s="2"/>
      <c r="I46" s="2"/>
      <c r="J46" s="2"/>
      <c r="K46" s="2"/>
      <c r="L46" s="2"/>
      <c r="M46" s="2"/>
      <c r="N46" s="2"/>
    </row>
    <row r="47" ht="12.75">
      <c r="B47" s="2"/>
      <c r="C47" s="2">
        <v>45</v>
      </c>
      <c r="H47" s="2"/>
      <c r="I47" s="2"/>
      <c r="J47" s="2"/>
      <c r="K47" s="2"/>
      <c r="L47" s="2"/>
      <c r="M47" s="2"/>
      <c r="N47" s="2"/>
    </row>
    <row r="48" ht="12.75">
      <c r="B48" s="2"/>
      <c r="C48" s="2">
        <v>46</v>
      </c>
      <c r="H48" s="2"/>
      <c r="I48" s="2"/>
      <c r="J48" s="2"/>
      <c r="K48" s="2"/>
      <c r="L48" s="2"/>
      <c r="M48" s="2"/>
      <c r="N48" s="2"/>
    </row>
    <row r="49" ht="12.75">
      <c r="B49" s="2"/>
      <c r="C49" s="2">
        <v>47</v>
      </c>
      <c r="E49" s="2"/>
      <c r="F49" s="2"/>
      <c r="G49" s="2"/>
      <c r="H49" s="2"/>
      <c r="I49" s="2"/>
      <c r="J49" s="2"/>
      <c r="K49" s="2"/>
      <c r="L49" s="2"/>
      <c r="M49" s="2"/>
      <c r="N49" s="2"/>
    </row>
    <row r="50" ht="12.75">
      <c r="B50" s="2"/>
      <c r="C50" s="2">
        <v>48</v>
      </c>
      <c r="H50" s="15"/>
      <c r="I50" s="2"/>
      <c r="J50" s="2"/>
      <c r="K50" s="2"/>
      <c r="L50" s="2"/>
      <c r="M50" s="2"/>
      <c r="N50" s="2"/>
    </row>
    <row r="51" ht="12.75">
      <c r="B51" s="2"/>
      <c r="C51" s="2">
        <v>49</v>
      </c>
      <c r="E51" s="2"/>
      <c r="F51" s="2"/>
      <c r="G51" s="2"/>
      <c r="H51" s="14"/>
      <c r="I51" s="2"/>
      <c r="J51" s="2"/>
      <c r="K51" s="2"/>
      <c r="L51" s="2"/>
      <c r="M51" s="2"/>
      <c r="N51" s="2"/>
    </row>
    <row r="52" ht="12.75">
      <c r="B52" s="2"/>
      <c r="C52" s="2">
        <v>50</v>
      </c>
      <c r="G52" s="2"/>
      <c r="H52" s="2"/>
      <c r="I52" s="2"/>
      <c r="J52" s="2"/>
      <c r="K52" s="2"/>
      <c r="L52" s="2"/>
      <c r="M52" s="2"/>
      <c r="N52" s="2"/>
    </row>
    <row r="53" ht="12.75">
      <c r="B53" s="2"/>
      <c r="C53" s="2">
        <v>51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ht="12.75">
      <c r="B54" s="2"/>
      <c r="C54" s="2">
        <v>52</v>
      </c>
      <c r="F54" s="2"/>
      <c r="G54" s="2"/>
      <c r="H54" s="2"/>
      <c r="I54" s="2"/>
      <c r="J54" s="2"/>
      <c r="K54" s="2"/>
      <c r="L54" s="2"/>
      <c r="M54" s="2"/>
      <c r="N54" s="2"/>
    </row>
    <row r="55" ht="12.75">
      <c r="B55" s="2"/>
      <c r="C55" s="2">
        <v>53</v>
      </c>
      <c r="E55" s="2"/>
      <c r="F55" s="2"/>
      <c r="G55" s="2"/>
      <c r="H55" s="2"/>
      <c r="I55" s="2"/>
      <c r="J55" s="2"/>
      <c r="K55" s="2"/>
      <c r="L55" s="2"/>
      <c r="M55" s="2"/>
      <c r="N55" s="2"/>
    </row>
    <row r="56" ht="12.75">
      <c r="B56" s="2"/>
      <c r="C56" s="2">
        <v>54</v>
      </c>
      <c r="E56" s="2"/>
      <c r="F56" s="2"/>
      <c r="G56" s="2"/>
      <c r="H56" s="2"/>
      <c r="I56" s="2"/>
      <c r="J56" s="2"/>
      <c r="K56" s="2"/>
      <c r="L56" s="2"/>
      <c r="M56" s="2"/>
      <c r="N56" s="2"/>
    </row>
    <row r="57" ht="12.75">
      <c r="B57" s="2"/>
      <c r="C57" s="2">
        <v>55</v>
      </c>
      <c r="I57" s="2"/>
      <c r="J57" s="2"/>
      <c r="K57" s="2"/>
      <c r="L57" s="2"/>
      <c r="M57" s="2"/>
      <c r="N57" s="2"/>
    </row>
    <row r="58" ht="12.75">
      <c r="B58" s="2"/>
      <c r="C58" s="2">
        <v>56</v>
      </c>
      <c r="I58" s="2"/>
      <c r="J58" s="2"/>
      <c r="K58" s="2"/>
      <c r="L58" s="2"/>
      <c r="M58" s="2"/>
      <c r="N58" s="2"/>
    </row>
    <row r="59" ht="12.75">
      <c r="B59" s="2"/>
      <c r="C59" s="2">
        <v>57</v>
      </c>
      <c r="I59" s="2"/>
      <c r="J59" s="2"/>
      <c r="K59" s="2"/>
      <c r="L59" s="2"/>
      <c r="M59" s="2"/>
      <c r="N59" s="2"/>
    </row>
    <row r="60" ht="12.75">
      <c r="B60" s="2"/>
      <c r="C60" s="2">
        <v>58</v>
      </c>
      <c r="I60" s="2"/>
      <c r="J60" s="2"/>
      <c r="K60" s="2"/>
      <c r="L60" s="2"/>
      <c r="M60" s="2"/>
      <c r="N60" s="2"/>
    </row>
    <row r="61" ht="12.75">
      <c r="B61" s="2"/>
      <c r="C61" s="2"/>
      <c r="I61" s="2"/>
      <c r="J61" s="2"/>
      <c r="K61" s="2"/>
      <c r="L61" s="2"/>
      <c r="M61" s="2"/>
      <c r="N61" s="2"/>
    </row>
    <row r="62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ht="12.75">
      <c r="H65" s="14"/>
    </row>
    <row r="66" ht="12.75">
      <c r="H66" s="14"/>
    </row>
    <row r="72" ht="12.75">
      <c r="C72" t="s">
        <v>149</v>
      </c>
    </row>
    <row r="76" ht="12.75">
      <c r="D76" s="2"/>
    </row>
    <row r="77" ht="12.75">
      <c r="D77" s="2"/>
    </row>
    <row r="78" ht="12.75">
      <c r="D78" s="2"/>
    </row>
    <row r="79" ht="12.75">
      <c r="D79" s="1"/>
    </row>
    <row r="80" ht="12.75">
      <c r="D80" s="2"/>
    </row>
    <row r="81" ht="12.75">
      <c r="D81" s="1"/>
    </row>
    <row r="87" ht="12.75">
      <c r="D87" s="1" t="s">
        <v>150</v>
      </c>
    </row>
    <row r="88" ht="12.75">
      <c r="D88" s="1" t="s">
        <v>151</v>
      </c>
    </row>
    <row r="89" ht="12.75">
      <c r="D89" s="1" t="s">
        <v>152</v>
      </c>
    </row>
    <row r="90" ht="12.75">
      <c r="D90" s="1" t="s">
        <v>153</v>
      </c>
    </row>
    <row r="91" ht="12.75">
      <c r="D91" s="1" t="s">
        <v>154</v>
      </c>
    </row>
    <row r="92" ht="12.75">
      <c r="D92" s="1" t="s">
        <v>155</v>
      </c>
    </row>
    <row r="93" ht="12.75">
      <c r="D93" s="1" t="s">
        <v>156</v>
      </c>
    </row>
    <row r="94" ht="12.75">
      <c r="D94" s="1" t="s">
        <v>157</v>
      </c>
    </row>
    <row r="95" ht="12.75">
      <c r="D95" s="1" t="s">
        <v>158</v>
      </c>
    </row>
    <row r="96" ht="12.75">
      <c r="D96" s="1" t="s">
        <v>159</v>
      </c>
    </row>
    <row r="97" ht="12.75">
      <c r="D97" s="1" t="s">
        <v>160</v>
      </c>
    </row>
    <row r="98" ht="12.75">
      <c r="D98" s="1" t="s">
        <v>161</v>
      </c>
    </row>
    <row r="99" ht="12.75">
      <c r="D99" s="1" t="s">
        <v>162</v>
      </c>
    </row>
    <row r="100" ht="12.75">
      <c r="D100" s="1" t="s">
        <v>163</v>
      </c>
    </row>
    <row r="101" ht="12.75">
      <c r="D101" s="1" t="s">
        <v>164</v>
      </c>
    </row>
    <row r="102" ht="12.75">
      <c r="D102" s="3" t="s">
        <v>165</v>
      </c>
      <c r="E102" s="8" t="s">
        <v>166</v>
      </c>
      <c r="F102" s="8" t="s">
        <v>167</v>
      </c>
      <c r="G102" s="8" t="s">
        <v>168</v>
      </c>
    </row>
    <row r="103" ht="12.75">
      <c r="D103" s="1" t="s">
        <v>169</v>
      </c>
    </row>
    <row r="104" ht="12.75">
      <c r="D104" s="1" t="s">
        <v>170</v>
      </c>
      <c r="E104" s="2" t="s">
        <v>171</v>
      </c>
      <c r="F104" s="2"/>
      <c r="G104" s="2"/>
    </row>
    <row r="105" ht="12.75">
      <c r="D105" s="1" t="s">
        <v>172</v>
      </c>
    </row>
    <row r="106" ht="12.75">
      <c r="D106" s="1" t="s">
        <v>173</v>
      </c>
      <c r="E106" s="2" t="s">
        <v>174</v>
      </c>
    </row>
    <row r="107" ht="12.75">
      <c r="D107" s="1" t="s">
        <v>175</v>
      </c>
    </row>
    <row r="108" ht="12.75">
      <c r="D108" s="3" t="s">
        <v>176</v>
      </c>
      <c r="E108" s="4" t="s">
        <v>177</v>
      </c>
      <c r="F108" s="4" t="s">
        <v>178</v>
      </c>
      <c r="G108" s="4" t="s">
        <v>179</v>
      </c>
    </row>
    <row r="109" ht="12.75">
      <c r="D109" s="3" t="s">
        <v>180</v>
      </c>
      <c r="E109" s="4" t="s">
        <v>181</v>
      </c>
      <c r="F109" s="4" t="s">
        <v>182</v>
      </c>
      <c r="G109" s="8" t="s">
        <v>183</v>
      </c>
      <c r="H109" s="2" t="s">
        <v>184</v>
      </c>
      <c r="I109" s="2" t="s">
        <v>185</v>
      </c>
      <c r="J109" s="2" t="s">
        <v>186</v>
      </c>
      <c r="K109" s="2" t="s">
        <v>187</v>
      </c>
      <c r="L109" s="2" t="s">
        <v>188</v>
      </c>
      <c r="M109" s="2" t="s">
        <v>189</v>
      </c>
      <c r="N109" s="2" t="s">
        <v>190</v>
      </c>
      <c r="O109" t="s">
        <v>191</v>
      </c>
    </row>
    <row r="110" ht="12.75">
      <c r="D110" s="1" t="s">
        <v>162</v>
      </c>
    </row>
    <row r="111" ht="12.75">
      <c r="D111" s="1" t="s">
        <v>163</v>
      </c>
    </row>
    <row r="112" ht="12.75">
      <c r="D112" s="1" t="s">
        <v>161</v>
      </c>
    </row>
    <row r="113" ht="12.75">
      <c r="D113" s="1" t="s">
        <v>160</v>
      </c>
    </row>
    <row r="114" ht="12.75">
      <c r="D114" s="1" t="s">
        <v>169</v>
      </c>
    </row>
    <row r="115" ht="12.75">
      <c r="D115" s="1" t="s">
        <v>175</v>
      </c>
    </row>
    <row r="116" ht="12.75">
      <c r="D116" s="1" t="s">
        <v>153</v>
      </c>
    </row>
    <row r="117" ht="12.75">
      <c r="D117" s="1" t="s">
        <v>154</v>
      </c>
    </row>
    <row r="118" ht="12.75">
      <c r="D118" s="1" t="s">
        <v>158</v>
      </c>
    </row>
    <row r="119" ht="12.75">
      <c r="D119" s="1" t="s">
        <v>159</v>
      </c>
    </row>
    <row r="120" ht="12.75">
      <c r="D120" s="1" t="s">
        <v>172</v>
      </c>
    </row>
    <row r="121" ht="12.75">
      <c r="D121" s="1" t="s">
        <v>157</v>
      </c>
    </row>
    <row r="122" ht="12.75">
      <c r="D122" s="1" t="s">
        <v>156</v>
      </c>
    </row>
    <row r="123" ht="12.75">
      <c r="D123" s="1" t="s">
        <v>155</v>
      </c>
    </row>
    <row r="124" ht="12.75">
      <c r="D124" s="1" t="s">
        <v>164</v>
      </c>
    </row>
    <row r="125" ht="12.75">
      <c r="D125" s="3" t="s">
        <v>192</v>
      </c>
      <c r="E125" s="4" t="s">
        <v>193</v>
      </c>
      <c r="F125" s="8" t="s">
        <v>194</v>
      </c>
      <c r="G125" s="8" t="s">
        <v>195</v>
      </c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" zoomScale="100" workbookViewId="0">
      <selection activeCell="C27" activeCellId="0" sqref="C27"/>
    </sheetView>
  </sheetViews>
  <sheetFormatPr defaultColWidth="9.0546875" defaultRowHeight="12.75"/>
  <cols>
    <col customWidth="1" min="1" max="1" style="0" width="11.279999999999999"/>
    <col customWidth="1" min="2" max="2" style="0" width="16.559999999999999"/>
    <col customWidth="1" min="3" max="3" style="0" width="17.140000000000001"/>
    <col customWidth="1" min="4" max="4" style="0" width="10.130000000000001"/>
    <col customWidth="1" min="5" max="5" style="0" width="24.850000000000001"/>
    <col customWidth="1" min="11" max="11" style="0" width="15.56"/>
    <col customWidth="1" min="12" max="12" style="0" width="18.850000000000001"/>
  </cols>
  <sheetData>
    <row r="1" ht="12.75">
      <c r="C1" s="1" t="s">
        <v>196</v>
      </c>
      <c r="D1" s="1" t="s">
        <v>197</v>
      </c>
    </row>
    <row r="2" ht="12.75">
      <c r="A2">
        <v>1</v>
      </c>
      <c r="B2" s="1" t="s">
        <v>3</v>
      </c>
      <c r="C2" s="2"/>
      <c r="D2" s="2"/>
      <c r="E2" s="1"/>
      <c r="L2" s="1"/>
      <c r="M2" s="2"/>
      <c r="N2" s="1"/>
      <c r="O2" s="2"/>
    </row>
    <row r="3" ht="12.75">
      <c r="A3">
        <v>2</v>
      </c>
      <c r="B3" s="1" t="s">
        <v>4</v>
      </c>
      <c r="C3" s="2">
        <v>1</v>
      </c>
      <c r="D3" s="2"/>
      <c r="E3" s="1"/>
      <c r="L3" s="1"/>
      <c r="M3" s="2"/>
      <c r="N3" s="1"/>
      <c r="O3" s="2"/>
    </row>
    <row r="4" ht="12.75">
      <c r="A4">
        <v>3</v>
      </c>
      <c r="B4" s="1" t="s">
        <v>5</v>
      </c>
      <c r="C4" s="2">
        <v>1</v>
      </c>
      <c r="D4" s="2">
        <v>1</v>
      </c>
      <c r="E4" s="1"/>
      <c r="L4" s="1"/>
      <c r="M4" s="2"/>
      <c r="N4" s="1"/>
      <c r="O4" s="2"/>
    </row>
    <row r="5" ht="12.75">
      <c r="A5">
        <v>4</v>
      </c>
      <c r="B5" s="1" t="s">
        <v>7</v>
      </c>
      <c r="C5" s="2">
        <v>1</v>
      </c>
      <c r="D5" s="2">
        <v>1</v>
      </c>
      <c r="E5" s="1"/>
      <c r="L5" s="1"/>
      <c r="M5" s="2"/>
      <c r="N5" s="1"/>
      <c r="O5" s="2"/>
    </row>
    <row r="6" ht="12.75">
      <c r="A6">
        <v>5</v>
      </c>
      <c r="B6" s="1" t="s">
        <v>12</v>
      </c>
      <c r="C6" s="2">
        <v>2</v>
      </c>
      <c r="D6" s="2">
        <v>2</v>
      </c>
      <c r="E6" s="1"/>
      <c r="L6" s="1"/>
      <c r="M6" s="2"/>
      <c r="N6" s="1"/>
      <c r="O6" s="2"/>
    </row>
    <row r="7" ht="12.75">
      <c r="A7">
        <v>6</v>
      </c>
      <c r="B7" s="1" t="s">
        <v>16</v>
      </c>
      <c r="C7" s="2">
        <v>1</v>
      </c>
      <c r="D7" s="2">
        <v>1</v>
      </c>
      <c r="E7" s="1"/>
      <c r="L7" s="1"/>
      <c r="M7" s="2"/>
      <c r="N7" s="1"/>
      <c r="O7" s="2"/>
    </row>
    <row r="8" ht="12.75">
      <c r="A8">
        <v>7</v>
      </c>
      <c r="B8" s="1" t="s">
        <v>20</v>
      </c>
      <c r="C8" s="2">
        <v>1</v>
      </c>
      <c r="D8" s="2">
        <v>1</v>
      </c>
      <c r="E8" s="1"/>
      <c r="L8" s="1"/>
      <c r="M8" s="2"/>
      <c r="N8" s="1"/>
      <c r="O8" s="2"/>
    </row>
    <row r="9" ht="12.75">
      <c r="A9">
        <v>8</v>
      </c>
      <c r="B9" s="1" t="s">
        <v>24</v>
      </c>
      <c r="C9" s="2"/>
      <c r="D9" s="2"/>
      <c r="E9" s="1"/>
      <c r="L9" s="1"/>
      <c r="M9" s="2"/>
      <c r="N9" s="1"/>
      <c r="O9" s="2"/>
    </row>
    <row r="10" ht="12.75">
      <c r="A10">
        <v>9</v>
      </c>
      <c r="B10" s="1" t="s">
        <v>28</v>
      </c>
      <c r="C10" s="2"/>
      <c r="D10" s="2">
        <v>1</v>
      </c>
      <c r="E10" s="1"/>
      <c r="L10" s="1"/>
      <c r="M10" s="2"/>
      <c r="N10" s="1"/>
      <c r="O10" s="2"/>
    </row>
    <row r="11" ht="12.75">
      <c r="A11">
        <v>10</v>
      </c>
      <c r="B11" s="1" t="s">
        <v>31</v>
      </c>
      <c r="C11" s="2">
        <v>1</v>
      </c>
      <c r="D11" s="2">
        <v>2</v>
      </c>
      <c r="E11" s="1"/>
      <c r="L11" s="1"/>
      <c r="M11" s="2"/>
      <c r="N11" s="1"/>
      <c r="O11" s="2"/>
    </row>
    <row r="12" ht="12.75">
      <c r="A12">
        <v>11</v>
      </c>
      <c r="B12" s="1" t="s">
        <v>36</v>
      </c>
      <c r="C12" s="2"/>
      <c r="D12" s="2">
        <v>1</v>
      </c>
      <c r="E12" s="1"/>
      <c r="L12" s="1"/>
      <c r="M12" s="2"/>
      <c r="N12" s="1"/>
      <c r="O12" s="2"/>
    </row>
    <row r="13" ht="12.75">
      <c r="A13">
        <v>12</v>
      </c>
      <c r="B13" s="1" t="s">
        <v>42</v>
      </c>
      <c r="C13" s="2"/>
      <c r="D13" s="2">
        <v>1</v>
      </c>
      <c r="E13" s="1"/>
      <c r="L13" s="1"/>
      <c r="M13" s="2"/>
      <c r="N13" s="1"/>
      <c r="O13" s="2"/>
    </row>
    <row r="14" ht="12.75">
      <c r="A14">
        <v>13</v>
      </c>
      <c r="B14" s="1" t="s">
        <v>45</v>
      </c>
      <c r="C14" s="2"/>
      <c r="D14" s="2"/>
      <c r="E14" s="1"/>
      <c r="L14" s="1"/>
      <c r="M14" s="2"/>
      <c r="N14" s="1"/>
      <c r="O14" s="2"/>
    </row>
    <row r="15" ht="12.75">
      <c r="A15">
        <v>14</v>
      </c>
      <c r="B15" s="1" t="s">
        <v>49</v>
      </c>
      <c r="C15" s="2"/>
      <c r="D15" s="2">
        <v>1</v>
      </c>
      <c r="E15" s="1"/>
      <c r="L15" s="1"/>
      <c r="M15" s="2"/>
      <c r="N15" s="1"/>
      <c r="O15" s="2"/>
    </row>
    <row r="16" ht="12.75">
      <c r="A16">
        <v>15</v>
      </c>
      <c r="B16" s="1" t="s">
        <v>53</v>
      </c>
      <c r="C16" s="2"/>
      <c r="D16" s="2"/>
      <c r="E16" s="1"/>
      <c r="L16" s="1"/>
      <c r="M16" s="2"/>
      <c r="N16" s="1"/>
      <c r="O16" s="2"/>
    </row>
    <row r="17" ht="12.75">
      <c r="A17">
        <v>16</v>
      </c>
      <c r="B17" s="1" t="s">
        <v>57</v>
      </c>
      <c r="C17" s="2">
        <v>1</v>
      </c>
      <c r="D17" s="2">
        <v>1</v>
      </c>
      <c r="E17" s="1"/>
      <c r="L17" s="1"/>
      <c r="M17" s="2"/>
      <c r="N17" s="1"/>
      <c r="O17" s="2"/>
    </row>
    <row r="18" ht="12.75">
      <c r="A18">
        <v>17</v>
      </c>
      <c r="B18" s="1" t="s">
        <v>62</v>
      </c>
      <c r="C18" s="2"/>
      <c r="D18" s="2"/>
      <c r="E18" s="1"/>
      <c r="L18" s="1"/>
      <c r="M18" s="2"/>
      <c r="N18" s="1"/>
      <c r="O18" s="2"/>
    </row>
    <row r="19" ht="12.75">
      <c r="A19">
        <v>18</v>
      </c>
      <c r="B19" s="1" t="s">
        <v>70</v>
      </c>
      <c r="C19" s="2"/>
      <c r="D19" s="2"/>
      <c r="E19" s="1"/>
      <c r="L19" s="1"/>
      <c r="M19" s="2"/>
      <c r="N19" s="1"/>
      <c r="O19" s="2"/>
    </row>
    <row r="20" ht="12.75">
      <c r="A20">
        <v>19</v>
      </c>
      <c r="B20" s="1" t="s">
        <v>74</v>
      </c>
      <c r="C20" s="2"/>
      <c r="D20" s="2"/>
      <c r="E20" s="1"/>
      <c r="L20" s="1"/>
      <c r="M20" s="2"/>
      <c r="N20" s="1"/>
      <c r="O20" s="2"/>
    </row>
    <row r="21" ht="12.75">
      <c r="A21">
        <v>20</v>
      </c>
      <c r="B21" s="1" t="s">
        <v>78</v>
      </c>
      <c r="C21" s="2"/>
      <c r="D21" s="2"/>
      <c r="E21" s="1"/>
      <c r="L21" s="1"/>
      <c r="M21" s="2"/>
      <c r="N21" s="1"/>
      <c r="O21" s="2"/>
    </row>
    <row r="22" ht="12.75">
      <c r="A22">
        <v>21</v>
      </c>
      <c r="B22" s="1" t="s">
        <v>83</v>
      </c>
      <c r="C22" s="2"/>
      <c r="D22" s="2"/>
      <c r="E22" s="1"/>
      <c r="L22" s="1"/>
      <c r="M22" s="2"/>
      <c r="N22" s="1"/>
      <c r="O22" s="2"/>
    </row>
    <row r="23" ht="12.75">
      <c r="A23">
        <v>22</v>
      </c>
      <c r="B23" s="1" t="s">
        <v>85</v>
      </c>
      <c r="C23" s="2"/>
      <c r="D23" s="2">
        <v>1</v>
      </c>
      <c r="E23" s="1"/>
      <c r="L23" s="1"/>
      <c r="M23" s="2"/>
      <c r="N23" s="1"/>
      <c r="O23" s="2"/>
    </row>
    <row r="24" ht="12.75">
      <c r="A24">
        <v>23</v>
      </c>
      <c r="B24" s="1" t="s">
        <v>89</v>
      </c>
      <c r="C24" s="2"/>
      <c r="D24" s="2"/>
      <c r="E24" s="1"/>
      <c r="L24" s="1"/>
      <c r="M24" s="2"/>
      <c r="N24" s="1"/>
      <c r="O24" s="2"/>
    </row>
    <row r="25" ht="12.75">
      <c r="A25">
        <v>24</v>
      </c>
      <c r="B25" s="1" t="s">
        <v>92</v>
      </c>
      <c r="C25" s="2">
        <v>1</v>
      </c>
      <c r="D25" s="2">
        <v>1</v>
      </c>
      <c r="E25" s="1"/>
      <c r="L25" s="1"/>
      <c r="M25" s="2"/>
      <c r="N25" s="1"/>
      <c r="O25" s="2"/>
    </row>
    <row r="26" ht="12.75">
      <c r="A26">
        <v>25</v>
      </c>
      <c r="B26" s="1" t="s">
        <v>96</v>
      </c>
      <c r="C26" s="2">
        <v>1</v>
      </c>
      <c r="D26" s="2"/>
      <c r="E26" s="1"/>
      <c r="L26" s="1"/>
      <c r="M26" s="2"/>
      <c r="N26" s="1"/>
      <c r="O26" s="2"/>
    </row>
    <row r="27" ht="12.75">
      <c r="A27">
        <v>26</v>
      </c>
      <c r="B27" s="1" t="s">
        <v>100</v>
      </c>
      <c r="C27" s="2"/>
      <c r="D27" s="2">
        <v>1</v>
      </c>
      <c r="E27" s="1"/>
      <c r="L27" s="1"/>
      <c r="M27" s="2"/>
      <c r="N27" s="1"/>
      <c r="O27" s="2"/>
    </row>
    <row r="28" ht="12.75">
      <c r="A28">
        <v>27</v>
      </c>
      <c r="B28" s="1" t="s">
        <v>104</v>
      </c>
      <c r="C28" s="2"/>
      <c r="D28" s="2"/>
      <c r="E28" s="1"/>
      <c r="L28" s="1"/>
      <c r="M28" s="2"/>
      <c r="N28" s="1"/>
      <c r="O28" s="2"/>
    </row>
    <row r="29" ht="12.75">
      <c r="A29">
        <v>28</v>
      </c>
      <c r="B29" s="1" t="s">
        <v>108</v>
      </c>
      <c r="C29" s="2">
        <v>1</v>
      </c>
      <c r="D29" s="2">
        <v>1</v>
      </c>
      <c r="E29" s="1"/>
      <c r="L29" s="1"/>
      <c r="M29" s="2"/>
      <c r="N29" s="1"/>
      <c r="O29" s="2"/>
    </row>
    <row r="30" ht="12.75">
      <c r="A30">
        <v>29</v>
      </c>
      <c r="B30" s="1" t="s">
        <v>112</v>
      </c>
      <c r="C30" s="2"/>
      <c r="D30" s="2">
        <v>1</v>
      </c>
      <c r="E30" s="1"/>
      <c r="L30" s="1"/>
      <c r="M30" s="2"/>
      <c r="N30" s="1"/>
      <c r="O30" s="2"/>
    </row>
    <row r="31" ht="12.75">
      <c r="A31">
        <v>30</v>
      </c>
      <c r="B31" s="1" t="s">
        <v>113</v>
      </c>
      <c r="C31" s="2"/>
      <c r="D31" s="2"/>
      <c r="E31" s="1"/>
      <c r="L31" s="1"/>
      <c r="M31" s="2"/>
      <c r="N31" s="1"/>
      <c r="O31" s="2"/>
    </row>
    <row r="32" ht="12.75">
      <c r="A32">
        <v>31</v>
      </c>
      <c r="B32" s="1" t="s">
        <v>116</v>
      </c>
      <c r="C32" s="2"/>
      <c r="D32" s="2"/>
      <c r="E32" s="1"/>
      <c r="L32" s="1"/>
      <c r="M32" s="2"/>
      <c r="N32" s="1"/>
      <c r="O32" s="2"/>
    </row>
    <row r="33" ht="12.75">
      <c r="A33">
        <v>32</v>
      </c>
      <c r="B33" s="1" t="s">
        <v>120</v>
      </c>
      <c r="C33" s="2">
        <v>1</v>
      </c>
      <c r="D33" s="2">
        <v>1</v>
      </c>
      <c r="E33" s="1"/>
      <c r="L33" s="1"/>
      <c r="M33" s="2"/>
      <c r="N33" s="1"/>
      <c r="O33" s="2"/>
    </row>
    <row r="34" ht="12.75">
      <c r="A34">
        <v>33</v>
      </c>
      <c r="B34" s="1" t="s">
        <v>124</v>
      </c>
      <c r="C34" s="2"/>
      <c r="D34" s="2"/>
      <c r="E34" s="1"/>
      <c r="L34" s="1"/>
      <c r="M34" s="2"/>
      <c r="N34" s="1"/>
      <c r="O34" s="2"/>
    </row>
    <row r="35" ht="12.75">
      <c r="A35">
        <v>34</v>
      </c>
      <c r="B35" s="1" t="s">
        <v>125</v>
      </c>
      <c r="C35" s="2"/>
      <c r="D35" s="2"/>
      <c r="E35" s="1"/>
      <c r="L35" s="1"/>
      <c r="M35" s="2"/>
      <c r="N35" s="1"/>
      <c r="O35" s="2"/>
    </row>
    <row r="36" ht="12.75">
      <c r="A36">
        <v>35</v>
      </c>
      <c r="B36" s="1" t="s">
        <v>129</v>
      </c>
      <c r="C36" s="2">
        <v>1</v>
      </c>
      <c r="D36" s="2">
        <v>1</v>
      </c>
      <c r="E36" s="1"/>
      <c r="L36" s="1"/>
      <c r="M36" s="2"/>
      <c r="N36" s="1"/>
      <c r="O36" s="2"/>
    </row>
    <row r="37" ht="12.75">
      <c r="A37">
        <v>36</v>
      </c>
      <c r="B37" s="1" t="s">
        <v>133</v>
      </c>
      <c r="C37" s="2">
        <v>1</v>
      </c>
      <c r="D37" s="2">
        <v>1</v>
      </c>
      <c r="E37" s="1"/>
      <c r="L37" s="1"/>
      <c r="M37" s="2"/>
      <c r="N37" s="1"/>
      <c r="O37" s="2"/>
    </row>
    <row r="38" ht="12.75">
      <c r="A38">
        <v>37</v>
      </c>
      <c r="B38" s="1" t="s">
        <v>137</v>
      </c>
      <c r="C38" s="2">
        <v>1</v>
      </c>
      <c r="D38" s="2">
        <v>1</v>
      </c>
      <c r="E38" s="1"/>
      <c r="L38" s="1"/>
      <c r="M38" s="2"/>
      <c r="N38" s="1"/>
      <c r="O38" s="2"/>
    </row>
    <row r="39" ht="12.75">
      <c r="A39">
        <v>38</v>
      </c>
      <c r="B39" s="1" t="s">
        <v>141</v>
      </c>
      <c r="C39" s="2">
        <v>1</v>
      </c>
      <c r="D39" s="2">
        <v>1</v>
      </c>
      <c r="E39" s="1"/>
      <c r="L39" s="1"/>
      <c r="M39" s="2"/>
      <c r="N39" s="1"/>
      <c r="O39" s="2"/>
    </row>
    <row r="40" ht="12.75">
      <c r="A40">
        <v>39</v>
      </c>
      <c r="B40" s="1" t="s">
        <v>173</v>
      </c>
      <c r="C40" s="2"/>
      <c r="D40" s="2"/>
      <c r="E40" s="1"/>
      <c r="L40" s="1"/>
      <c r="M40" s="2"/>
      <c r="N40" s="1"/>
      <c r="O40" s="2"/>
    </row>
    <row r="41" ht="12.75">
      <c r="A41">
        <v>40</v>
      </c>
      <c r="B41" s="1" t="s">
        <v>144</v>
      </c>
      <c r="C41" s="2">
        <v>1</v>
      </c>
      <c r="D41" s="2">
        <v>1</v>
      </c>
      <c r="E41" s="1"/>
      <c r="L41" s="1"/>
      <c r="M41" s="2"/>
      <c r="N41" s="1"/>
      <c r="O41" s="2"/>
    </row>
    <row r="42" ht="12.75">
      <c r="A42">
        <v>41</v>
      </c>
      <c r="E42" s="1"/>
      <c r="L42" s="1"/>
      <c r="M42" s="2"/>
      <c r="N42" s="1"/>
      <c r="O42" s="2"/>
    </row>
    <row r="43" ht="12.75">
      <c r="A43">
        <v>42</v>
      </c>
      <c r="L43" s="1"/>
      <c r="M43" s="2"/>
      <c r="N43" s="1"/>
      <c r="O43" s="2"/>
    </row>
    <row r="44" ht="12.75">
      <c r="A44">
        <v>43</v>
      </c>
      <c r="L44" s="1"/>
      <c r="M44" s="2"/>
      <c r="N44" s="1"/>
      <c r="O44" s="2"/>
    </row>
    <row r="45" ht="12.75">
      <c r="A45">
        <v>44</v>
      </c>
      <c r="L45" s="1"/>
      <c r="M45" s="2"/>
      <c r="N45" s="1"/>
      <c r="O45" s="2"/>
    </row>
    <row r="46" ht="12.75">
      <c r="A46">
        <v>45</v>
      </c>
      <c r="L46" s="1"/>
      <c r="M46" s="2"/>
      <c r="N46" s="1"/>
      <c r="O46" s="2"/>
    </row>
    <row r="47" ht="12.75">
      <c r="A47">
        <v>46</v>
      </c>
      <c r="L47" s="1"/>
      <c r="M47" s="2"/>
      <c r="N47" s="1"/>
      <c r="O47" s="2"/>
    </row>
    <row r="48" ht="12.75">
      <c r="A48">
        <v>47</v>
      </c>
      <c r="L48" s="1"/>
      <c r="M48" s="2"/>
      <c r="N48" s="1"/>
      <c r="O48" s="2"/>
    </row>
    <row r="49" ht="12.75">
      <c r="A49">
        <v>48</v>
      </c>
      <c r="L49" s="1"/>
      <c r="M49" s="2"/>
      <c r="N49" s="1"/>
      <c r="O49" s="2"/>
    </row>
    <row r="50" ht="12.75">
      <c r="A50">
        <v>49</v>
      </c>
      <c r="L50" s="1"/>
      <c r="M50" s="2"/>
      <c r="N50" s="1"/>
      <c r="O50" s="2"/>
    </row>
    <row r="51" ht="12.75">
      <c r="A51">
        <v>50</v>
      </c>
      <c r="L51" s="1"/>
      <c r="M51" s="2"/>
      <c r="N51" s="1"/>
      <c r="O51" s="2"/>
    </row>
    <row r="52" ht="12.75">
      <c r="A52">
        <v>51</v>
      </c>
      <c r="L52" s="1"/>
      <c r="M52" s="2"/>
      <c r="N52" s="1"/>
      <c r="O52" s="2"/>
    </row>
    <row r="53" ht="12.75">
      <c r="A53">
        <v>52</v>
      </c>
      <c r="L53" s="1"/>
      <c r="M53" s="2"/>
      <c r="N53" s="1"/>
      <c r="O53" s="2"/>
    </row>
    <row r="54" ht="12.75">
      <c r="A54">
        <v>53</v>
      </c>
      <c r="L54" s="1"/>
      <c r="M54" s="2"/>
      <c r="N54" s="1"/>
      <c r="O54" s="2"/>
    </row>
    <row r="55" ht="12.75">
      <c r="A55">
        <v>54</v>
      </c>
      <c r="L55" s="1"/>
      <c r="M55" s="2"/>
      <c r="N55" s="1"/>
      <c r="O55" s="2"/>
    </row>
    <row r="56" ht="12.75">
      <c r="A56">
        <v>55</v>
      </c>
      <c r="L56" s="1"/>
      <c r="M56" s="2"/>
      <c r="N56" s="1"/>
      <c r="O56" s="2"/>
    </row>
    <row r="57" ht="12.75">
      <c r="A57">
        <v>56</v>
      </c>
      <c r="L57" s="1"/>
      <c r="M57" s="2"/>
      <c r="N57" s="1"/>
      <c r="O57" s="2"/>
    </row>
    <row r="58" ht="12.75">
      <c r="A58">
        <v>57</v>
      </c>
      <c r="L58" s="1"/>
      <c r="M58" s="2"/>
      <c r="N58" s="1"/>
      <c r="O58" s="2"/>
    </row>
    <row r="59" ht="12.75">
      <c r="A59">
        <v>58</v>
      </c>
      <c r="K59" s="1"/>
      <c r="L59" s="1"/>
      <c r="M59" s="2"/>
      <c r="N59" s="2"/>
      <c r="O59" s="2"/>
    </row>
    <row r="61" ht="12.75">
      <c r="C61">
        <f>SUM(C2:C55)</f>
        <v>18</v>
      </c>
      <c r="D61">
        <f>SUM(D2:D34)</f>
        <v>19</v>
      </c>
    </row>
    <row r="73" ht="12.75">
      <c r="B73" s="1" t="s">
        <v>150</v>
      </c>
      <c r="D73">
        <v>1</v>
      </c>
    </row>
    <row r="79" ht="12.75">
      <c r="B79" s="1" t="s">
        <v>151</v>
      </c>
    </row>
    <row r="80" ht="12.75">
      <c r="B80" s="1" t="s">
        <v>152</v>
      </c>
    </row>
    <row r="81" ht="12.75">
      <c r="B81" s="1" t="s">
        <v>162</v>
      </c>
    </row>
    <row r="82" ht="12.75">
      <c r="B82" s="1" t="s">
        <v>163</v>
      </c>
    </row>
    <row r="83" ht="12.75">
      <c r="B83" s="1" t="s">
        <v>165</v>
      </c>
      <c r="C83">
        <v>1</v>
      </c>
      <c r="D83">
        <v>1</v>
      </c>
    </row>
    <row r="84" ht="12.75">
      <c r="B84" s="1" t="s">
        <v>155</v>
      </c>
    </row>
    <row r="85" ht="12.75">
      <c r="B85" s="1" t="s">
        <v>164</v>
      </c>
    </row>
    <row r="86" ht="12.75">
      <c r="B86" s="1" t="s">
        <v>161</v>
      </c>
    </row>
    <row r="87" ht="12.75">
      <c r="B87" s="1" t="s">
        <v>158</v>
      </c>
    </row>
    <row r="88" ht="12.75">
      <c r="B88" s="1" t="s">
        <v>159</v>
      </c>
    </row>
    <row r="89" ht="12.75">
      <c r="B89" s="1" t="s">
        <v>172</v>
      </c>
    </row>
    <row r="90" ht="12.75">
      <c r="B90" s="1" t="s">
        <v>156</v>
      </c>
      <c r="C90">
        <v>1</v>
      </c>
    </row>
    <row r="91" ht="12.75">
      <c r="B91" s="1" t="s">
        <v>157</v>
      </c>
    </row>
    <row r="92" ht="12.75">
      <c r="B92" s="1" t="s">
        <v>198</v>
      </c>
    </row>
    <row r="93" ht="12.75">
      <c r="B93" s="1" t="s">
        <v>160</v>
      </c>
    </row>
    <row r="94" ht="12.75">
      <c r="B94" s="1" t="s">
        <v>176</v>
      </c>
      <c r="C94">
        <v>1</v>
      </c>
      <c r="D94">
        <v>1</v>
      </c>
    </row>
    <row r="95" ht="12.75">
      <c r="B95" s="1" t="s">
        <v>180</v>
      </c>
      <c r="C95">
        <v>1</v>
      </c>
      <c r="D95">
        <v>1</v>
      </c>
    </row>
    <row r="96" ht="12.75">
      <c r="B96" s="1" t="s">
        <v>169</v>
      </c>
    </row>
    <row r="97" ht="12.75">
      <c r="B97" s="1" t="s">
        <v>175</v>
      </c>
      <c r="C97">
        <v>1</v>
      </c>
    </row>
    <row r="98" ht="12.75">
      <c r="B98" s="1" t="s">
        <v>66</v>
      </c>
    </row>
    <row r="99" ht="12.75">
      <c r="B99" s="1" t="s">
        <v>153</v>
      </c>
    </row>
    <row r="100" ht="12.75">
      <c r="B100" s="1" t="s">
        <v>170</v>
      </c>
    </row>
    <row r="101" ht="12.75">
      <c r="B101" s="1" t="s">
        <v>154</v>
      </c>
    </row>
    <row r="102" ht="12.75">
      <c r="B102" s="1" t="s">
        <v>192</v>
      </c>
      <c r="C102" s="2">
        <v>1</v>
      </c>
      <c r="D102" s="2"/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36" zoomScale="100" workbookViewId="0">
      <selection activeCell="K29" activeCellId="0" sqref="K29"/>
    </sheetView>
  </sheetViews>
  <sheetFormatPr defaultColWidth="9.0546875" defaultRowHeight="12.75"/>
  <cols>
    <col customWidth="1" min="2" max="2" style="0" width="17.280000000000001"/>
    <col customWidth="1" min="9" max="9" style="0" width="11.42"/>
    <col customWidth="1" min="10" max="10" style="0" width="15.279999999999999"/>
    <col customWidth="1" min="11" max="11" style="0" width="23.140000000000001"/>
    <col customWidth="1" min="12" max="12" style="0" width="18.41"/>
    <col customWidth="1" min="13" max="13" style="0" width="22.989999999999998"/>
  </cols>
  <sheetData>
    <row r="2" ht="12.75">
      <c r="A2" s="12"/>
      <c r="B2" s="16" t="s">
        <v>199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204</v>
      </c>
      <c r="H2" s="17" t="s">
        <v>205</v>
      </c>
      <c r="I2" s="17" t="s">
        <v>206</v>
      </c>
      <c r="K2" s="2"/>
      <c r="L2" s="2"/>
      <c r="N2" s="18" t="s">
        <v>207</v>
      </c>
      <c r="O2" t="s">
        <v>208</v>
      </c>
    </row>
    <row r="3" ht="12.75">
      <c r="A3" s="12">
        <v>1</v>
      </c>
      <c r="B3" s="16" t="s">
        <v>209</v>
      </c>
      <c r="C3" s="19" t="s">
        <v>210</v>
      </c>
      <c r="D3" s="19" t="s">
        <v>210</v>
      </c>
      <c r="E3" s="20" t="s">
        <v>211</v>
      </c>
      <c r="F3" s="21" t="s">
        <v>212</v>
      </c>
      <c r="G3" s="21" t="s">
        <v>212</v>
      </c>
      <c r="H3" s="20" t="s">
        <v>211</v>
      </c>
      <c r="I3" s="20" t="s">
        <v>211</v>
      </c>
      <c r="K3" s="2"/>
      <c r="L3" s="1"/>
      <c r="N3" s="22" t="s">
        <v>213</v>
      </c>
      <c r="O3" t="s">
        <v>214</v>
      </c>
    </row>
    <row r="4" ht="12.75">
      <c r="A4" s="12">
        <v>2</v>
      </c>
      <c r="B4" s="16" t="s">
        <v>12</v>
      </c>
      <c r="C4" s="21" t="s">
        <v>212</v>
      </c>
      <c r="D4" s="21" t="s">
        <v>212</v>
      </c>
      <c r="E4" s="19" t="s">
        <v>210</v>
      </c>
      <c r="F4" s="21" t="s">
        <v>215</v>
      </c>
      <c r="G4" s="19" t="s">
        <v>210</v>
      </c>
      <c r="H4" s="19" t="s">
        <v>210</v>
      </c>
      <c r="I4" s="21" t="s">
        <v>212</v>
      </c>
      <c r="K4" s="2"/>
      <c r="L4" s="1"/>
    </row>
    <row r="5" ht="12.75">
      <c r="A5" s="12">
        <v>3</v>
      </c>
      <c r="B5" s="23" t="s">
        <v>216</v>
      </c>
      <c r="C5" s="20" t="s">
        <v>211</v>
      </c>
      <c r="D5" s="20" t="s">
        <v>211</v>
      </c>
      <c r="E5" s="20" t="s">
        <v>211</v>
      </c>
      <c r="F5" s="20" t="s">
        <v>211</v>
      </c>
      <c r="G5" s="20" t="s">
        <v>211</v>
      </c>
      <c r="H5" s="20" t="s">
        <v>211</v>
      </c>
      <c r="I5" s="20" t="s">
        <v>211</v>
      </c>
      <c r="J5">
        <v>0</v>
      </c>
      <c r="K5" s="2"/>
      <c r="L5" s="24"/>
    </row>
    <row r="6" ht="12.75">
      <c r="A6" s="12">
        <v>4</v>
      </c>
      <c r="B6" s="23" t="s">
        <v>217</v>
      </c>
      <c r="C6" s="20" t="s">
        <v>211</v>
      </c>
      <c r="D6" s="21" t="s">
        <v>212</v>
      </c>
      <c r="E6" s="21" t="s">
        <v>212</v>
      </c>
      <c r="F6" s="21" t="s">
        <v>212</v>
      </c>
      <c r="G6" s="21" t="s">
        <v>212</v>
      </c>
      <c r="H6" s="20" t="s">
        <v>211</v>
      </c>
      <c r="I6" s="20" t="s">
        <v>211</v>
      </c>
      <c r="J6" s="25"/>
      <c r="K6" s="2"/>
      <c r="L6" s="2"/>
    </row>
    <row r="7" ht="12.75">
      <c r="A7" s="12">
        <v>5</v>
      </c>
      <c r="B7" s="16" t="s">
        <v>218</v>
      </c>
      <c r="C7" s="20" t="s">
        <v>219</v>
      </c>
      <c r="D7" s="19" t="s">
        <v>210</v>
      </c>
      <c r="E7" s="19" t="s">
        <v>210</v>
      </c>
      <c r="F7" s="21" t="s">
        <v>212</v>
      </c>
      <c r="G7" s="19" t="s">
        <v>210</v>
      </c>
      <c r="H7" s="21" t="s">
        <v>212</v>
      </c>
      <c r="I7" s="19" t="s">
        <v>210</v>
      </c>
      <c r="K7" s="2"/>
      <c r="L7" s="24"/>
    </row>
    <row r="8" ht="12.75">
      <c r="A8" s="12">
        <v>6</v>
      </c>
      <c r="B8" s="16" t="s">
        <v>20</v>
      </c>
      <c r="C8" s="21" t="s">
        <v>212</v>
      </c>
      <c r="D8" s="21" t="s">
        <v>212</v>
      </c>
      <c r="E8" s="21" t="s">
        <v>212</v>
      </c>
      <c r="F8" s="21" t="s">
        <v>215</v>
      </c>
      <c r="G8" s="21" t="s">
        <v>212</v>
      </c>
      <c r="H8" s="21" t="s">
        <v>212</v>
      </c>
      <c r="I8" s="21" t="s">
        <v>212</v>
      </c>
      <c r="K8" s="2"/>
      <c r="L8" s="1"/>
    </row>
    <row r="9" ht="12.75">
      <c r="A9" s="12">
        <v>7</v>
      </c>
      <c r="B9" s="23" t="s">
        <v>220</v>
      </c>
      <c r="C9" s="20" t="s">
        <v>211</v>
      </c>
      <c r="D9" s="20" t="s">
        <v>211</v>
      </c>
      <c r="E9" s="20" t="s">
        <v>211</v>
      </c>
      <c r="F9" s="20" t="s">
        <v>211</v>
      </c>
      <c r="G9" s="20" t="s">
        <v>211</v>
      </c>
      <c r="H9" s="20" t="s">
        <v>211</v>
      </c>
      <c r="I9" s="20" t="s">
        <v>211</v>
      </c>
      <c r="J9" s="25">
        <v>0</v>
      </c>
      <c r="K9" s="2"/>
      <c r="L9" s="1"/>
    </row>
    <row r="10" ht="12.75">
      <c r="A10" s="12">
        <v>8</v>
      </c>
      <c r="B10" s="16" t="s">
        <v>221</v>
      </c>
      <c r="C10" s="19" t="s">
        <v>210</v>
      </c>
      <c r="D10" s="19" t="s">
        <v>210</v>
      </c>
      <c r="E10" s="20" t="s">
        <v>211</v>
      </c>
      <c r="F10" s="21" t="s">
        <v>212</v>
      </c>
      <c r="G10" s="20" t="s">
        <v>211</v>
      </c>
      <c r="H10" s="20" t="s">
        <v>211</v>
      </c>
      <c r="I10" s="20" t="s">
        <v>211</v>
      </c>
      <c r="J10">
        <v>1</v>
      </c>
      <c r="K10" s="2"/>
      <c r="L10" s="1"/>
    </row>
    <row r="11" ht="12.75">
      <c r="A11" s="12">
        <v>9</v>
      </c>
      <c r="B11" s="16" t="s">
        <v>31</v>
      </c>
      <c r="C11" s="20" t="s">
        <v>219</v>
      </c>
      <c r="D11" s="19" t="s">
        <v>210</v>
      </c>
      <c r="E11" s="21" t="s">
        <v>212</v>
      </c>
      <c r="F11" s="21" t="s">
        <v>212</v>
      </c>
      <c r="G11" s="19" t="s">
        <v>210</v>
      </c>
      <c r="H11" s="21" t="s">
        <v>212</v>
      </c>
      <c r="I11" s="19" t="s">
        <v>210</v>
      </c>
      <c r="K11" s="2"/>
      <c r="L11" s="24"/>
    </row>
    <row r="12" ht="12.75">
      <c r="A12" s="12">
        <v>10</v>
      </c>
      <c r="B12" s="23" t="s">
        <v>222</v>
      </c>
      <c r="C12" s="20" t="s">
        <v>211</v>
      </c>
      <c r="D12" s="21" t="s">
        <v>212</v>
      </c>
      <c r="E12" s="21" t="s">
        <v>212</v>
      </c>
      <c r="F12" s="21" t="s">
        <v>212</v>
      </c>
      <c r="G12" s="21" t="s">
        <v>212</v>
      </c>
      <c r="H12" s="20" t="s">
        <v>211</v>
      </c>
      <c r="I12" s="20" t="s">
        <v>211</v>
      </c>
      <c r="J12" s="26" t="s">
        <v>223</v>
      </c>
      <c r="K12" s="27"/>
      <c r="L12" s="1"/>
    </row>
    <row r="13" ht="12.75">
      <c r="A13" s="12">
        <v>11</v>
      </c>
      <c r="B13" s="16" t="s">
        <v>45</v>
      </c>
      <c r="C13" s="21" t="s">
        <v>212</v>
      </c>
      <c r="D13" s="19" t="s">
        <v>210</v>
      </c>
      <c r="E13" s="19" t="s">
        <v>210</v>
      </c>
      <c r="F13" s="21" t="s">
        <v>212</v>
      </c>
      <c r="G13" s="21" t="s">
        <v>212</v>
      </c>
      <c r="H13" s="21" t="s">
        <v>212</v>
      </c>
      <c r="I13" s="21" t="s">
        <v>212</v>
      </c>
      <c r="K13" s="2"/>
      <c r="L13" s="1"/>
    </row>
    <row r="14" ht="12.75">
      <c r="A14" s="12">
        <v>12</v>
      </c>
      <c r="B14" s="16" t="s">
        <v>49</v>
      </c>
      <c r="C14" s="20" t="s">
        <v>211</v>
      </c>
      <c r="D14" s="21" t="s">
        <v>212</v>
      </c>
      <c r="E14" s="19" t="s">
        <v>210</v>
      </c>
      <c r="F14" s="21" t="s">
        <v>212</v>
      </c>
      <c r="G14" s="21" t="s">
        <v>212</v>
      </c>
      <c r="H14" s="20" t="s">
        <v>211</v>
      </c>
      <c r="I14" s="21" t="s">
        <v>212</v>
      </c>
      <c r="K14" s="2"/>
      <c r="L14" s="1"/>
    </row>
    <row r="15" ht="12.75">
      <c r="A15" s="12">
        <v>13</v>
      </c>
      <c r="B15" s="23" t="s">
        <v>224</v>
      </c>
      <c r="C15" s="20" t="s">
        <v>211</v>
      </c>
      <c r="D15" s="20" t="s">
        <v>211</v>
      </c>
      <c r="E15" s="20" t="s">
        <v>211</v>
      </c>
      <c r="F15" s="20" t="s">
        <v>211</v>
      </c>
      <c r="G15" s="20" t="s">
        <v>211</v>
      </c>
      <c r="H15" s="20" t="s">
        <v>211</v>
      </c>
      <c r="I15" s="20" t="s">
        <v>211</v>
      </c>
      <c r="J15">
        <v>0</v>
      </c>
      <c r="K15" s="2"/>
      <c r="L15" s="1"/>
    </row>
    <row r="16" ht="12.75">
      <c r="A16" s="12">
        <v>14</v>
      </c>
      <c r="B16" s="23" t="s">
        <v>225</v>
      </c>
      <c r="C16" s="20" t="s">
        <v>219</v>
      </c>
      <c r="D16" s="20" t="s">
        <v>219</v>
      </c>
      <c r="E16" s="19" t="s">
        <v>210</v>
      </c>
      <c r="F16" s="19" t="s">
        <v>210</v>
      </c>
      <c r="G16" s="19" t="s">
        <v>210</v>
      </c>
      <c r="H16" s="19" t="s">
        <v>210</v>
      </c>
      <c r="I16" s="19" t="s">
        <v>210</v>
      </c>
      <c r="K16" s="2"/>
      <c r="L16" s="24"/>
    </row>
    <row r="17" ht="12.75">
      <c r="A17" s="12">
        <v>15</v>
      </c>
      <c r="B17" s="16" t="s">
        <v>226</v>
      </c>
      <c r="C17" s="20" t="s">
        <v>219</v>
      </c>
      <c r="D17" s="20" t="s">
        <v>219</v>
      </c>
      <c r="E17" s="19" t="s">
        <v>210</v>
      </c>
      <c r="F17" s="19" t="s">
        <v>210</v>
      </c>
      <c r="G17" s="19" t="s">
        <v>210</v>
      </c>
      <c r="H17" s="19" t="s">
        <v>210</v>
      </c>
      <c r="I17" s="19" t="s">
        <v>210</v>
      </c>
      <c r="K17" s="2"/>
      <c r="L17" s="24"/>
    </row>
    <row r="18" ht="12.75">
      <c r="A18" s="12">
        <v>16</v>
      </c>
      <c r="B18" s="23" t="s">
        <v>227</v>
      </c>
      <c r="C18" s="20" t="s">
        <v>211</v>
      </c>
      <c r="D18" s="20" t="s">
        <v>211</v>
      </c>
      <c r="E18" s="20" t="s">
        <v>211</v>
      </c>
      <c r="F18" s="21" t="s">
        <v>212</v>
      </c>
      <c r="G18" s="20" t="s">
        <v>211</v>
      </c>
      <c r="H18" s="20" t="s">
        <v>211</v>
      </c>
      <c r="I18" s="20" t="s">
        <v>211</v>
      </c>
      <c r="J18">
        <v>1</v>
      </c>
      <c r="K18" s="2"/>
      <c r="L18" s="1"/>
    </row>
    <row r="19" ht="12.75">
      <c r="A19" s="12">
        <v>17</v>
      </c>
      <c r="B19" s="16" t="s">
        <v>228</v>
      </c>
      <c r="C19" s="20" t="s">
        <v>211</v>
      </c>
      <c r="D19" s="21" t="s">
        <v>212</v>
      </c>
      <c r="E19" s="21" t="s">
        <v>212</v>
      </c>
      <c r="F19" s="21" t="s">
        <v>212</v>
      </c>
      <c r="G19" s="21" t="s">
        <v>212</v>
      </c>
      <c r="H19" s="20" t="s">
        <v>211</v>
      </c>
      <c r="I19" s="20" t="s">
        <v>211</v>
      </c>
      <c r="J19" s="26" t="s">
        <v>229</v>
      </c>
      <c r="K19" s="28"/>
      <c r="L19" s="1"/>
    </row>
    <row r="20" ht="12.75">
      <c r="A20" s="12">
        <v>18</v>
      </c>
      <c r="B20" s="16" t="s">
        <v>85</v>
      </c>
      <c r="C20" s="20" t="s">
        <v>211</v>
      </c>
      <c r="D20" s="20" t="s">
        <v>211</v>
      </c>
      <c r="E20" s="20" t="s">
        <v>211</v>
      </c>
      <c r="F20" s="21" t="s">
        <v>212</v>
      </c>
      <c r="G20" s="21" t="s">
        <v>212</v>
      </c>
      <c r="H20" s="21" t="s">
        <v>212</v>
      </c>
      <c r="I20" s="20" t="s">
        <v>211</v>
      </c>
      <c r="J20">
        <v>1</v>
      </c>
      <c r="K20" s="2"/>
      <c r="L20" s="24"/>
    </row>
    <row r="21" ht="12.75">
      <c r="A21" s="12">
        <v>19</v>
      </c>
      <c r="B21" s="23" t="s">
        <v>230</v>
      </c>
      <c r="C21" s="20" t="s">
        <v>211</v>
      </c>
      <c r="D21" s="21" t="s">
        <v>212</v>
      </c>
      <c r="E21" s="21" t="s">
        <v>212</v>
      </c>
      <c r="F21" s="21" t="s">
        <v>212</v>
      </c>
      <c r="G21" s="21" t="s">
        <v>212</v>
      </c>
      <c r="H21" s="20" t="s">
        <v>211</v>
      </c>
      <c r="I21" s="20" t="s">
        <v>211</v>
      </c>
      <c r="J21" s="26" t="s">
        <v>231</v>
      </c>
      <c r="K21" s="28"/>
      <c r="L21" s="1"/>
    </row>
    <row r="22" ht="12.75">
      <c r="A22" s="12">
        <v>20</v>
      </c>
      <c r="B22" s="23" t="s">
        <v>232</v>
      </c>
      <c r="C22" s="20" t="s">
        <v>211</v>
      </c>
      <c r="D22" s="21" t="s">
        <v>212</v>
      </c>
      <c r="E22" s="21" t="s">
        <v>212</v>
      </c>
      <c r="F22" s="21" t="s">
        <v>212</v>
      </c>
      <c r="G22" s="20" t="s">
        <v>211</v>
      </c>
      <c r="H22" s="20" t="s">
        <v>211</v>
      </c>
      <c r="I22" s="20" t="s">
        <v>211</v>
      </c>
      <c r="K22" s="2"/>
      <c r="L22" s="24"/>
    </row>
    <row r="23" ht="12.75">
      <c r="A23" s="12">
        <v>21</v>
      </c>
      <c r="B23" s="16" t="s">
        <v>100</v>
      </c>
      <c r="C23" s="21" t="s">
        <v>212</v>
      </c>
      <c r="D23" s="21" t="s">
        <v>212</v>
      </c>
      <c r="E23" s="19" t="s">
        <v>210</v>
      </c>
      <c r="F23" s="21" t="s">
        <v>212</v>
      </c>
      <c r="G23" s="19" t="s">
        <v>210</v>
      </c>
      <c r="H23" s="21" t="s">
        <v>212</v>
      </c>
      <c r="I23" s="21" t="s">
        <v>212</v>
      </c>
      <c r="K23" s="2"/>
      <c r="L23" s="1"/>
    </row>
    <row r="24" ht="12.75">
      <c r="A24" s="12">
        <v>22</v>
      </c>
      <c r="B24" s="16" t="s">
        <v>108</v>
      </c>
      <c r="C24" s="21" t="s">
        <v>212</v>
      </c>
      <c r="D24" s="21" t="s">
        <v>212</v>
      </c>
      <c r="E24" s="21" t="s">
        <v>212</v>
      </c>
      <c r="F24" s="21" t="s">
        <v>212</v>
      </c>
      <c r="G24" s="21" t="s">
        <v>212</v>
      </c>
      <c r="H24" s="20" t="s">
        <v>211</v>
      </c>
      <c r="I24" s="20" t="s">
        <v>211</v>
      </c>
      <c r="K24" s="2"/>
      <c r="L24" s="2"/>
    </row>
    <row r="25" ht="12.75">
      <c r="A25" s="12">
        <v>23</v>
      </c>
      <c r="B25" s="16" t="s">
        <v>113</v>
      </c>
      <c r="C25" s="20" t="s">
        <v>219</v>
      </c>
      <c r="D25" s="20" t="s">
        <v>219</v>
      </c>
      <c r="E25" s="19" t="s">
        <v>210</v>
      </c>
      <c r="F25" s="19" t="s">
        <v>210</v>
      </c>
      <c r="G25" s="19" t="s">
        <v>210</v>
      </c>
      <c r="H25" s="19" t="s">
        <v>210</v>
      </c>
      <c r="I25" s="20" t="s">
        <v>211</v>
      </c>
      <c r="K25" s="2"/>
      <c r="L25" s="2"/>
    </row>
    <row r="26" ht="12.75">
      <c r="A26" s="12">
        <v>24</v>
      </c>
      <c r="B26" s="23" t="s">
        <v>233</v>
      </c>
      <c r="C26" s="20" t="s">
        <v>211</v>
      </c>
      <c r="D26" s="20" t="s">
        <v>211</v>
      </c>
      <c r="E26" s="20" t="s">
        <v>211</v>
      </c>
      <c r="F26" s="20" t="s">
        <v>211</v>
      </c>
      <c r="G26" s="20" t="s">
        <v>211</v>
      </c>
      <c r="H26" s="20" t="s">
        <v>211</v>
      </c>
      <c r="I26" s="20" t="s">
        <v>211</v>
      </c>
      <c r="J26">
        <v>0</v>
      </c>
      <c r="K26" s="2"/>
      <c r="L26" s="2"/>
    </row>
    <row r="27" ht="12.75">
      <c r="A27" s="12">
        <v>25</v>
      </c>
      <c r="B27" s="16" t="s">
        <v>120</v>
      </c>
      <c r="C27" s="20" t="s">
        <v>219</v>
      </c>
      <c r="D27" s="19" t="s">
        <v>210</v>
      </c>
      <c r="E27" s="19" t="s">
        <v>210</v>
      </c>
      <c r="F27" s="21" t="s">
        <v>215</v>
      </c>
      <c r="G27" s="21" t="s">
        <v>212</v>
      </c>
      <c r="H27" s="21" t="s">
        <v>212</v>
      </c>
      <c r="I27" s="19" t="s">
        <v>210</v>
      </c>
      <c r="K27" s="2"/>
      <c r="L27" s="2"/>
    </row>
    <row r="28" ht="12.75">
      <c r="A28" s="12">
        <v>26</v>
      </c>
      <c r="B28" s="23" t="s">
        <v>234</v>
      </c>
      <c r="C28" s="20" t="s">
        <v>211</v>
      </c>
      <c r="D28" s="20" t="s">
        <v>211</v>
      </c>
      <c r="E28" s="21" t="s">
        <v>212</v>
      </c>
      <c r="F28" s="19" t="s">
        <v>210</v>
      </c>
      <c r="G28" s="19" t="s">
        <v>210</v>
      </c>
      <c r="H28" s="21" t="s">
        <v>212</v>
      </c>
      <c r="I28" s="20" t="s">
        <v>211</v>
      </c>
      <c r="K28" s="2"/>
      <c r="L28" s="2"/>
      <c r="M28" s="2"/>
    </row>
    <row r="29" ht="12.75">
      <c r="A29" s="12">
        <v>27</v>
      </c>
      <c r="B29" s="16" t="s">
        <v>133</v>
      </c>
      <c r="C29" s="21" t="s">
        <v>212</v>
      </c>
      <c r="D29" s="21" t="s">
        <v>212</v>
      </c>
      <c r="E29" s="21" t="s">
        <v>212</v>
      </c>
      <c r="F29" s="21" t="s">
        <v>215</v>
      </c>
      <c r="G29" s="21" t="s">
        <v>212</v>
      </c>
      <c r="H29" s="20" t="s">
        <v>211</v>
      </c>
      <c r="I29" s="20" t="s">
        <v>211</v>
      </c>
      <c r="J29" s="26" t="s">
        <v>235</v>
      </c>
      <c r="K29" s="28"/>
      <c r="L29" s="2"/>
      <c r="M29" s="24"/>
    </row>
    <row r="30" ht="12.75">
      <c r="A30" s="12">
        <v>28</v>
      </c>
      <c r="B30" s="23" t="s">
        <v>236</v>
      </c>
      <c r="C30" s="20" t="s">
        <v>211</v>
      </c>
      <c r="D30" s="20" t="s">
        <v>211</v>
      </c>
      <c r="E30" s="20" t="s">
        <v>211</v>
      </c>
      <c r="F30" s="20" t="s">
        <v>211</v>
      </c>
      <c r="G30" s="20" t="s">
        <v>211</v>
      </c>
      <c r="H30" s="20" t="s">
        <v>211</v>
      </c>
      <c r="I30" s="20" t="s">
        <v>211</v>
      </c>
      <c r="J30">
        <v>0</v>
      </c>
      <c r="K30" s="2"/>
      <c r="L30" s="2"/>
      <c r="M30" s="24"/>
    </row>
    <row r="31" ht="12.75">
      <c r="A31" s="12">
        <v>29</v>
      </c>
      <c r="B31" s="23" t="s">
        <v>237</v>
      </c>
      <c r="C31" s="20" t="s">
        <v>211</v>
      </c>
      <c r="D31" s="20" t="s">
        <v>211</v>
      </c>
      <c r="E31" s="20" t="s">
        <v>211</v>
      </c>
      <c r="F31" s="19" t="s">
        <v>210</v>
      </c>
      <c r="G31" s="20" t="s">
        <v>211</v>
      </c>
      <c r="H31" s="20" t="s">
        <v>211</v>
      </c>
      <c r="I31" s="20" t="s">
        <v>211</v>
      </c>
      <c r="J31">
        <v>0</v>
      </c>
      <c r="K31" s="2"/>
      <c r="L31" s="2"/>
      <c r="M31" s="24"/>
    </row>
    <row r="32" ht="12.75">
      <c r="A32" s="12">
        <v>30</v>
      </c>
      <c r="B32" s="16" t="s">
        <v>238</v>
      </c>
      <c r="C32" s="20" t="s">
        <v>211</v>
      </c>
      <c r="D32" s="20" t="s">
        <v>211</v>
      </c>
      <c r="E32" s="20" t="s">
        <v>211</v>
      </c>
      <c r="F32" s="21" t="s">
        <v>212</v>
      </c>
      <c r="G32" s="19" t="s">
        <v>210</v>
      </c>
      <c r="H32" s="20" t="s">
        <v>211</v>
      </c>
      <c r="I32" s="20" t="s">
        <v>211</v>
      </c>
      <c r="J32">
        <v>1</v>
      </c>
      <c r="K32" s="2"/>
      <c r="L32" s="24"/>
      <c r="M32" s="1"/>
    </row>
    <row r="33" ht="12.75">
      <c r="A33" s="12">
        <v>31</v>
      </c>
      <c r="B33" s="23" t="s">
        <v>239</v>
      </c>
      <c r="C33" s="20" t="s">
        <v>211</v>
      </c>
      <c r="D33" s="20" t="s">
        <v>211</v>
      </c>
      <c r="E33" s="21" t="s">
        <v>212</v>
      </c>
      <c r="F33" s="21" t="s">
        <v>212</v>
      </c>
      <c r="G33" s="20" t="s">
        <v>211</v>
      </c>
      <c r="H33" s="20" t="s">
        <v>211</v>
      </c>
      <c r="I33" s="20" t="s">
        <v>211</v>
      </c>
      <c r="K33" s="2"/>
      <c r="L33" s="24"/>
      <c r="M33" s="24"/>
    </row>
    <row r="34" ht="12.75">
      <c r="A34" s="12">
        <v>32</v>
      </c>
      <c r="B34" s="16" t="s">
        <v>152</v>
      </c>
      <c r="C34" s="20" t="s">
        <v>211</v>
      </c>
      <c r="D34" s="21" t="s">
        <v>212</v>
      </c>
      <c r="E34" s="21" t="s">
        <v>212</v>
      </c>
      <c r="F34" s="21" t="s">
        <v>212</v>
      </c>
      <c r="G34" s="20" t="s">
        <v>211</v>
      </c>
      <c r="H34" s="20" t="s">
        <v>211</v>
      </c>
      <c r="I34" s="20" t="s">
        <v>211</v>
      </c>
      <c r="K34" s="2"/>
      <c r="L34" s="1"/>
      <c r="M34" s="2"/>
    </row>
    <row r="35" ht="12.75">
      <c r="A35" s="12">
        <v>33</v>
      </c>
      <c r="B35" s="16" t="s">
        <v>92</v>
      </c>
      <c r="C35" s="20" t="s">
        <v>219</v>
      </c>
      <c r="D35" s="19" t="s">
        <v>210</v>
      </c>
      <c r="E35" s="19" t="s">
        <v>210</v>
      </c>
      <c r="F35" s="21" t="s">
        <v>212</v>
      </c>
      <c r="G35" s="19" t="s">
        <v>210</v>
      </c>
      <c r="H35" s="20" t="s">
        <v>211</v>
      </c>
      <c r="I35" s="20"/>
      <c r="K35" s="2"/>
      <c r="L35" s="24"/>
      <c r="M35" s="2"/>
    </row>
    <row r="36" ht="12.75">
      <c r="A36" s="12">
        <v>34</v>
      </c>
      <c r="B36" s="16" t="s">
        <v>240</v>
      </c>
      <c r="C36" s="20" t="s">
        <v>219</v>
      </c>
      <c r="D36" s="20" t="s">
        <v>211</v>
      </c>
      <c r="E36" s="19" t="s">
        <v>210</v>
      </c>
      <c r="F36" s="19" t="s">
        <v>210</v>
      </c>
      <c r="G36" s="19" t="s">
        <v>210</v>
      </c>
      <c r="H36" s="20" t="s">
        <v>211</v>
      </c>
      <c r="I36" s="20" t="s">
        <v>211</v>
      </c>
      <c r="J36">
        <v>0</v>
      </c>
      <c r="K36" s="2"/>
      <c r="L36" s="1"/>
      <c r="M36" s="2"/>
    </row>
    <row r="37" ht="12.75">
      <c r="A37" s="12">
        <v>35</v>
      </c>
      <c r="B37" s="16" t="s">
        <v>241</v>
      </c>
      <c r="C37" s="20" t="s">
        <v>211</v>
      </c>
      <c r="D37" s="20" t="s">
        <v>211</v>
      </c>
      <c r="E37" s="20" t="s">
        <v>211</v>
      </c>
      <c r="F37" s="20" t="s">
        <v>211</v>
      </c>
      <c r="G37" s="20" t="s">
        <v>211</v>
      </c>
      <c r="H37" s="20" t="s">
        <v>211</v>
      </c>
      <c r="I37" s="20" t="s">
        <v>211</v>
      </c>
      <c r="J37">
        <v>0</v>
      </c>
      <c r="K37" s="2"/>
      <c r="L37" s="1"/>
      <c r="M37" s="2"/>
    </row>
    <row r="38" ht="12.75">
      <c r="A38" s="12">
        <v>36</v>
      </c>
      <c r="B38" s="16" t="s">
        <v>242</v>
      </c>
      <c r="C38" s="20" t="s">
        <v>211</v>
      </c>
      <c r="D38" s="20" t="s">
        <v>211</v>
      </c>
      <c r="E38" s="20" t="s">
        <v>211</v>
      </c>
      <c r="F38" s="21" t="s">
        <v>212</v>
      </c>
      <c r="G38" s="20" t="s">
        <v>211</v>
      </c>
      <c r="H38" s="20" t="s">
        <v>211</v>
      </c>
      <c r="I38" s="20" t="s">
        <v>211</v>
      </c>
      <c r="L38" s="1"/>
      <c r="M38" s="2"/>
    </row>
    <row r="39" ht="12.75">
      <c r="A39" s="12">
        <v>37</v>
      </c>
      <c r="B39" s="16" t="s">
        <v>62</v>
      </c>
      <c r="C39" s="20" t="s">
        <v>219</v>
      </c>
      <c r="D39" s="21" t="s">
        <v>212</v>
      </c>
      <c r="E39" s="19" t="s">
        <v>210</v>
      </c>
      <c r="F39" s="21" t="s">
        <v>212</v>
      </c>
      <c r="G39" s="19" t="s">
        <v>210</v>
      </c>
      <c r="H39" s="20" t="s">
        <v>211</v>
      </c>
      <c r="I39" s="20" t="s">
        <v>211</v>
      </c>
      <c r="L39" s="1"/>
      <c r="M39" s="2"/>
    </row>
    <row r="40" ht="12.75">
      <c r="A40" s="12">
        <v>38</v>
      </c>
      <c r="B40" s="16" t="s">
        <v>243</v>
      </c>
      <c r="C40" s="20" t="s">
        <v>219</v>
      </c>
      <c r="D40" s="20" t="s">
        <v>219</v>
      </c>
      <c r="E40" s="19" t="s">
        <v>210</v>
      </c>
      <c r="F40" s="19" t="s">
        <v>210</v>
      </c>
      <c r="G40" s="19" t="s">
        <v>210</v>
      </c>
      <c r="H40" s="19" t="s">
        <v>210</v>
      </c>
      <c r="I40" s="19" t="s">
        <v>210</v>
      </c>
      <c r="J40">
        <v>0</v>
      </c>
    </row>
    <row r="41" ht="12.75">
      <c r="A41" s="12">
        <v>39</v>
      </c>
      <c r="B41" s="16" t="s">
        <v>244</v>
      </c>
      <c r="C41" s="20" t="s">
        <v>219</v>
      </c>
      <c r="D41" s="20" t="s">
        <v>219</v>
      </c>
      <c r="E41" s="20" t="s">
        <v>211</v>
      </c>
      <c r="F41" s="20" t="s">
        <v>211</v>
      </c>
      <c r="G41" s="20" t="s">
        <v>211</v>
      </c>
      <c r="H41" s="20" t="s">
        <v>211</v>
      </c>
      <c r="I41" s="20" t="s">
        <v>211</v>
      </c>
      <c r="J41">
        <v>0</v>
      </c>
    </row>
    <row r="42" ht="12.75">
      <c r="A42" s="12">
        <v>40</v>
      </c>
      <c r="B42" s="16" t="s">
        <v>245</v>
      </c>
      <c r="C42" s="20" t="s">
        <v>211</v>
      </c>
      <c r="D42" s="20" t="s">
        <v>211</v>
      </c>
      <c r="E42" s="20" t="s">
        <v>211</v>
      </c>
      <c r="F42" s="21" t="s">
        <v>212</v>
      </c>
      <c r="G42" s="20" t="s">
        <v>211</v>
      </c>
      <c r="H42" s="20" t="s">
        <v>211</v>
      </c>
      <c r="I42" s="20" t="s">
        <v>211</v>
      </c>
      <c r="J42">
        <v>1</v>
      </c>
    </row>
    <row r="43" ht="12.75">
      <c r="A43" s="12">
        <v>41</v>
      </c>
      <c r="B43" s="16" t="s">
        <v>144</v>
      </c>
      <c r="C43" s="20" t="s">
        <v>219</v>
      </c>
      <c r="D43" s="21" t="s">
        <v>212</v>
      </c>
      <c r="E43" s="21" t="s">
        <v>212</v>
      </c>
      <c r="F43" s="21" t="s">
        <v>212</v>
      </c>
      <c r="G43" s="21" t="s">
        <v>212</v>
      </c>
      <c r="H43" s="19" t="s">
        <v>210</v>
      </c>
      <c r="I43" s="20" t="s">
        <v>211</v>
      </c>
    </row>
    <row r="44" ht="12.75">
      <c r="A44" s="12">
        <v>42</v>
      </c>
      <c r="B44" s="16" t="s">
        <v>246</v>
      </c>
      <c r="C44" s="21" t="s">
        <v>212</v>
      </c>
      <c r="D44" s="20" t="s">
        <v>211</v>
      </c>
      <c r="E44" s="21" t="s">
        <v>212</v>
      </c>
      <c r="F44" s="21" t="s">
        <v>212</v>
      </c>
      <c r="G44" s="20" t="s">
        <v>211</v>
      </c>
      <c r="H44" s="20" t="s">
        <v>211</v>
      </c>
      <c r="I44" s="20" t="s">
        <v>211</v>
      </c>
    </row>
    <row r="45" ht="12.75">
      <c r="A45" s="12">
        <v>43</v>
      </c>
      <c r="B45" s="16" t="s">
        <v>176</v>
      </c>
      <c r="C45" s="20" t="s">
        <v>211</v>
      </c>
      <c r="D45" s="21" t="s">
        <v>212</v>
      </c>
      <c r="E45" s="19" t="s">
        <v>210</v>
      </c>
      <c r="F45" s="21" t="s">
        <v>212</v>
      </c>
      <c r="G45" s="20" t="s">
        <v>211</v>
      </c>
      <c r="H45" s="20" t="s">
        <v>211</v>
      </c>
      <c r="I45" s="20" t="s">
        <v>211</v>
      </c>
    </row>
    <row r="46" ht="12.75">
      <c r="A46" s="12">
        <v>44</v>
      </c>
      <c r="B46" s="16" t="s">
        <v>125</v>
      </c>
      <c r="C46" s="21" t="s">
        <v>212</v>
      </c>
      <c r="D46" s="21" t="s">
        <v>212</v>
      </c>
      <c r="E46" s="21" t="s">
        <v>212</v>
      </c>
      <c r="F46" s="21" t="s">
        <v>212</v>
      </c>
      <c r="G46" s="20" t="s">
        <v>211</v>
      </c>
      <c r="H46" s="20" t="s">
        <v>211</v>
      </c>
      <c r="I46" s="20" t="s">
        <v>211</v>
      </c>
    </row>
    <row r="47" ht="12.75">
      <c r="A47" s="12">
        <v>45</v>
      </c>
      <c r="B47" s="16" t="s">
        <v>247</v>
      </c>
      <c r="C47" s="12"/>
      <c r="D47" s="12"/>
      <c r="E47" s="12"/>
      <c r="F47" s="12"/>
      <c r="G47" s="12"/>
      <c r="H47" s="12"/>
      <c r="I47" s="12"/>
    </row>
    <row r="48" ht="12.75">
      <c r="A48" s="29">
        <v>46</v>
      </c>
      <c r="B48" s="16" t="s">
        <v>248</v>
      </c>
      <c r="C48" s="12"/>
      <c r="D48" s="12"/>
      <c r="E48" s="12"/>
      <c r="F48" s="12"/>
      <c r="G48" s="12"/>
      <c r="H48" s="12"/>
      <c r="I48" s="12"/>
      <c r="J48" s="2"/>
    </row>
    <row r="49" ht="12.75">
      <c r="A49" s="12">
        <v>47</v>
      </c>
      <c r="B49" s="16" t="s">
        <v>249</v>
      </c>
      <c r="C49" s="12"/>
      <c r="D49" s="12"/>
      <c r="E49" s="12"/>
      <c r="F49" s="12"/>
      <c r="G49" s="12"/>
      <c r="H49" s="12"/>
      <c r="I49" s="12"/>
    </row>
    <row r="50" ht="12.75">
      <c r="A50" s="12">
        <v>48</v>
      </c>
      <c r="B50" s="16" t="s">
        <v>250</v>
      </c>
      <c r="C50" s="12"/>
      <c r="D50" s="12"/>
      <c r="E50" s="12"/>
      <c r="F50" s="12"/>
      <c r="G50" s="12"/>
      <c r="H50" s="12"/>
      <c r="I50" s="12"/>
    </row>
    <row r="51" ht="12.75">
      <c r="A51" s="12">
        <v>49</v>
      </c>
      <c r="B51" s="12"/>
      <c r="C51" s="12"/>
      <c r="D51" s="12"/>
      <c r="E51" s="12"/>
      <c r="F51" s="12"/>
      <c r="G51" s="12"/>
      <c r="H51" s="12"/>
      <c r="I51" s="12"/>
    </row>
    <row r="52" ht="12.75">
      <c r="A52" s="12">
        <v>50</v>
      </c>
      <c r="B52" s="12"/>
      <c r="C52" s="12"/>
      <c r="D52" s="12"/>
      <c r="E52" s="12"/>
      <c r="F52" s="12"/>
      <c r="G52" s="12"/>
      <c r="H52" s="12"/>
      <c r="I52" s="12"/>
    </row>
    <row r="53" ht="12.75">
      <c r="A53" s="12">
        <v>51</v>
      </c>
      <c r="B53" s="12"/>
      <c r="C53" s="12"/>
      <c r="D53" s="12"/>
      <c r="E53" s="12"/>
      <c r="F53" s="12"/>
      <c r="G53" s="12"/>
      <c r="H53" s="12"/>
      <c r="I53" s="12"/>
    </row>
    <row r="54" ht="12.75">
      <c r="A54" s="12">
        <v>52</v>
      </c>
      <c r="B54" s="12"/>
      <c r="C54" s="12"/>
      <c r="D54" s="12"/>
      <c r="E54" s="12"/>
      <c r="F54" s="12"/>
      <c r="G54" s="12"/>
      <c r="H54" s="12"/>
      <c r="I54" s="12"/>
    </row>
    <row r="55" ht="12.75">
      <c r="A55" s="12">
        <v>53</v>
      </c>
      <c r="B55" s="12"/>
      <c r="C55" s="12"/>
      <c r="D55" s="12"/>
      <c r="E55" s="12"/>
      <c r="F55" s="12"/>
      <c r="G55" s="12"/>
      <c r="H55" s="12"/>
      <c r="I55" s="12"/>
    </row>
    <row r="56" ht="12.75">
      <c r="A56" s="12">
        <v>54</v>
      </c>
      <c r="B56" s="12"/>
      <c r="C56" s="12"/>
      <c r="D56" s="12"/>
      <c r="E56" s="12"/>
      <c r="F56" s="12"/>
      <c r="G56" s="12"/>
      <c r="H56" s="12"/>
      <c r="I56" s="12"/>
    </row>
    <row r="57" ht="12.75">
      <c r="A57" s="12">
        <v>55</v>
      </c>
      <c r="B57" s="12"/>
      <c r="C57" s="20"/>
      <c r="D57" s="20"/>
      <c r="E57" s="20"/>
      <c r="F57" s="20"/>
      <c r="G57" s="20"/>
      <c r="H57" s="20"/>
      <c r="I57" s="20"/>
    </row>
    <row r="58" ht="12.75">
      <c r="A58" s="12">
        <v>56</v>
      </c>
      <c r="B58" s="12"/>
      <c r="C58" s="20"/>
      <c r="D58" s="20"/>
      <c r="E58" s="20"/>
      <c r="F58" s="20"/>
      <c r="G58" s="20"/>
      <c r="H58" s="20"/>
      <c r="I58" s="20"/>
    </row>
    <row r="59" ht="12.75">
      <c r="A59" s="12">
        <v>57</v>
      </c>
      <c r="B59" s="12"/>
      <c r="C59" s="12"/>
      <c r="D59" s="12"/>
      <c r="E59" s="12"/>
      <c r="F59" s="12"/>
      <c r="G59" s="12"/>
      <c r="H59" s="12"/>
      <c r="I59" s="12"/>
    </row>
    <row r="60" ht="12.75">
      <c r="A60" s="12">
        <v>58</v>
      </c>
      <c r="B60" s="12"/>
      <c r="C60" s="12"/>
      <c r="D60" s="12"/>
      <c r="E60" s="12"/>
      <c r="F60" s="12"/>
      <c r="G60" s="12"/>
      <c r="H60" s="12"/>
      <c r="I60" s="12"/>
    </row>
    <row r="61" ht="12.75">
      <c r="C61" s="30"/>
      <c r="D61" s="30"/>
      <c r="E61" s="30"/>
      <c r="F61" s="30"/>
      <c r="G61" s="30"/>
      <c r="H61" s="30"/>
      <c r="I61" s="30"/>
    </row>
    <row r="62" ht="12.75">
      <c r="C62" s="30"/>
      <c r="D62" s="30"/>
      <c r="E62" s="30"/>
      <c r="F62" s="30"/>
      <c r="G62" s="30"/>
      <c r="H62" s="30"/>
      <c r="I62" s="30"/>
    </row>
    <row r="63" ht="12.75">
      <c r="C63" s="30"/>
      <c r="D63" s="30"/>
      <c r="E63" s="30"/>
      <c r="F63" s="30"/>
      <c r="G63" s="30"/>
      <c r="H63" s="30"/>
      <c r="I63" s="30"/>
    </row>
    <row r="64" ht="12.75">
      <c r="C64" s="30"/>
      <c r="D64" s="30"/>
      <c r="E64" s="30"/>
      <c r="F64" s="30"/>
      <c r="G64" s="30"/>
      <c r="H64" s="30"/>
      <c r="I64" s="30"/>
    </row>
    <row r="65" ht="12.75">
      <c r="C65" s="30"/>
      <c r="D65" s="30"/>
      <c r="E65" s="30"/>
      <c r="F65" s="30"/>
      <c r="G65" s="30"/>
      <c r="H65" s="30"/>
      <c r="I65" s="30"/>
    </row>
    <row r="66" ht="12.75">
      <c r="C66" s="30"/>
      <c r="D66" s="30"/>
      <c r="E66" s="30"/>
      <c r="F66" s="30"/>
      <c r="G66" s="30"/>
      <c r="H66" s="30"/>
      <c r="I66" s="30"/>
    </row>
    <row r="67" ht="12.75">
      <c r="C67" s="30"/>
      <c r="D67" s="30"/>
      <c r="E67" s="30"/>
      <c r="F67" s="30"/>
      <c r="G67" s="30"/>
      <c r="H67" s="30"/>
      <c r="I67" s="30"/>
    </row>
    <row r="68" ht="12.75">
      <c r="B68" s="23" t="s">
        <v>251</v>
      </c>
      <c r="C68" s="20" t="s">
        <v>211</v>
      </c>
      <c r="D68" s="20" t="s">
        <v>211</v>
      </c>
      <c r="E68" s="20" t="s">
        <v>211</v>
      </c>
      <c r="F68" s="20" t="s">
        <v>211</v>
      </c>
      <c r="G68" s="20" t="s">
        <v>211</v>
      </c>
      <c r="H68" s="20" t="s">
        <v>211</v>
      </c>
      <c r="I68" s="20" t="s">
        <v>211</v>
      </c>
    </row>
    <row r="70" ht="12.75">
      <c r="B70" s="16" t="s">
        <v>252</v>
      </c>
      <c r="C70" s="21" t="s">
        <v>212</v>
      </c>
      <c r="D70" s="21" t="s">
        <v>212</v>
      </c>
      <c r="E70" s="21" t="s">
        <v>212</v>
      </c>
      <c r="F70" s="21" t="s">
        <v>212</v>
      </c>
      <c r="G70" s="20" t="s">
        <v>211</v>
      </c>
      <c r="H70" s="20" t="s">
        <v>211</v>
      </c>
      <c r="I70" s="20" t="s">
        <v>211</v>
      </c>
    </row>
    <row r="71" ht="12.75">
      <c r="B71" s="16" t="s">
        <v>253</v>
      </c>
      <c r="C71" s="20" t="s">
        <v>211</v>
      </c>
      <c r="D71" s="20" t="s">
        <v>211</v>
      </c>
      <c r="E71" s="20" t="s">
        <v>211</v>
      </c>
      <c r="F71" s="20" t="s">
        <v>211</v>
      </c>
      <c r="G71" s="20" t="s">
        <v>211</v>
      </c>
      <c r="H71" s="20" t="s">
        <v>211</v>
      </c>
      <c r="I71" s="20" t="s">
        <v>211</v>
      </c>
    </row>
    <row r="72" ht="12.75">
      <c r="B72" s="16" t="s">
        <v>254</v>
      </c>
      <c r="C72" s="20" t="s">
        <v>255</v>
      </c>
      <c r="D72" s="20" t="s">
        <v>255</v>
      </c>
      <c r="E72" s="20" t="s">
        <v>255</v>
      </c>
      <c r="F72" s="21" t="s">
        <v>212</v>
      </c>
      <c r="G72" s="19" t="s">
        <v>210</v>
      </c>
      <c r="H72" s="20" t="s">
        <v>255</v>
      </c>
      <c r="I72" s="20" t="s">
        <v>255</v>
      </c>
    </row>
    <row r="73" ht="12.75">
      <c r="B73" s="16" t="s">
        <v>137</v>
      </c>
      <c r="C73" s="21" t="s">
        <v>212</v>
      </c>
      <c r="D73" s="20" t="s">
        <v>211</v>
      </c>
      <c r="E73" s="20" t="s">
        <v>211</v>
      </c>
      <c r="F73" s="20" t="s">
        <v>211</v>
      </c>
      <c r="G73" s="20" t="s">
        <v>211</v>
      </c>
      <c r="H73" s="20" t="s">
        <v>211</v>
      </c>
      <c r="I73" s="20" t="s">
        <v>211</v>
      </c>
    </row>
    <row r="74" ht="12.75">
      <c r="B74" s="16" t="s">
        <v>256</v>
      </c>
      <c r="C74" s="21" t="s">
        <v>212</v>
      </c>
      <c r="D74" s="20" t="s">
        <v>211</v>
      </c>
      <c r="E74" s="20" t="s">
        <v>211</v>
      </c>
      <c r="F74" s="21" t="s">
        <v>212</v>
      </c>
      <c r="G74" s="20" t="s">
        <v>211</v>
      </c>
      <c r="H74" s="20" t="s">
        <v>211</v>
      </c>
      <c r="I74" s="20" t="s">
        <v>211</v>
      </c>
    </row>
    <row r="75" ht="12.75">
      <c r="B75" s="16" t="s">
        <v>257</v>
      </c>
      <c r="C75" s="21" t="s">
        <v>212</v>
      </c>
      <c r="D75" s="21" t="s">
        <v>212</v>
      </c>
      <c r="E75" s="20" t="s">
        <v>211</v>
      </c>
      <c r="F75" s="21" t="s">
        <v>212</v>
      </c>
      <c r="G75" s="20" t="s">
        <v>211</v>
      </c>
      <c r="H75" s="20" t="s">
        <v>211</v>
      </c>
      <c r="I75" s="20" t="s">
        <v>211</v>
      </c>
    </row>
    <row r="76" ht="12.75">
      <c r="B76" s="23" t="s">
        <v>258</v>
      </c>
      <c r="C76" s="20" t="s">
        <v>211</v>
      </c>
      <c r="D76" s="20" t="s">
        <v>211</v>
      </c>
      <c r="E76" s="20" t="s">
        <v>211</v>
      </c>
      <c r="F76" s="20" t="s">
        <v>211</v>
      </c>
      <c r="G76" s="20" t="s">
        <v>211</v>
      </c>
      <c r="H76" s="20" t="s">
        <v>211</v>
      </c>
      <c r="I76" s="20" t="s">
        <v>211</v>
      </c>
    </row>
    <row r="77" ht="12.75">
      <c r="B77" s="16" t="s">
        <v>259</v>
      </c>
      <c r="C77" s="20" t="s">
        <v>211</v>
      </c>
      <c r="D77" s="20" t="s">
        <v>211</v>
      </c>
      <c r="E77" s="20" t="s">
        <v>211</v>
      </c>
      <c r="F77" s="20" t="s">
        <v>211</v>
      </c>
      <c r="G77" s="20" t="s">
        <v>211</v>
      </c>
      <c r="H77" s="20" t="s">
        <v>211</v>
      </c>
      <c r="I77" s="20" t="s">
        <v>211</v>
      </c>
    </row>
    <row r="78" ht="12.75">
      <c r="B78" s="16" t="s">
        <v>260</v>
      </c>
      <c r="C78" s="20" t="s">
        <v>211</v>
      </c>
      <c r="D78" s="20" t="s">
        <v>211</v>
      </c>
      <c r="E78" s="20" t="s">
        <v>211</v>
      </c>
      <c r="F78" s="20" t="s">
        <v>211</v>
      </c>
      <c r="G78" s="20" t="s">
        <v>211</v>
      </c>
      <c r="H78" s="20" t="s">
        <v>211</v>
      </c>
      <c r="I78" s="20" t="s">
        <v>211</v>
      </c>
    </row>
    <row r="79" ht="12.75">
      <c r="B79" s="31" t="s">
        <v>7</v>
      </c>
      <c r="C79" s="30"/>
      <c r="D79" s="30"/>
      <c r="E79" s="30"/>
      <c r="F79" s="30"/>
      <c r="G79" s="30"/>
      <c r="H79" s="30"/>
      <c r="I79" s="30"/>
    </row>
    <row r="80" ht="12.75">
      <c r="B80" s="31" t="s">
        <v>261</v>
      </c>
      <c r="C80" s="20" t="s">
        <v>211</v>
      </c>
      <c r="D80" s="20" t="s">
        <v>211</v>
      </c>
      <c r="E80" s="19" t="s">
        <v>210</v>
      </c>
      <c r="F80" s="21" t="s">
        <v>215</v>
      </c>
      <c r="G80" s="19" t="s">
        <v>210</v>
      </c>
      <c r="H80" s="19" t="s">
        <v>210</v>
      </c>
      <c r="I80" s="20" t="s">
        <v>211</v>
      </c>
    </row>
    <row r="81" ht="12.75">
      <c r="B81" s="16"/>
      <c r="C81" s="30"/>
      <c r="D81" s="30"/>
      <c r="E81" s="30"/>
      <c r="F81" s="30"/>
      <c r="G81" s="30"/>
      <c r="H81" s="30"/>
      <c r="I81" s="30"/>
    </row>
    <row r="82" ht="12.75">
      <c r="B82" s="16" t="s">
        <v>262</v>
      </c>
      <c r="C82" s="21" t="s">
        <v>212</v>
      </c>
      <c r="D82" s="19" t="s">
        <v>210</v>
      </c>
      <c r="E82" s="21" t="s">
        <v>212</v>
      </c>
      <c r="F82" s="21" t="s">
        <v>212</v>
      </c>
      <c r="G82" s="20" t="s">
        <v>211</v>
      </c>
      <c r="H82" s="20" t="s">
        <v>211</v>
      </c>
      <c r="I82" s="20" t="s">
        <v>211</v>
      </c>
    </row>
    <row r="83" ht="12.75">
      <c r="B83" s="16" t="s">
        <v>263</v>
      </c>
      <c r="C83" s="20" t="s">
        <v>219</v>
      </c>
      <c r="D83" s="20" t="s">
        <v>219</v>
      </c>
      <c r="E83" s="19" t="s">
        <v>210</v>
      </c>
      <c r="F83" s="19" t="s">
        <v>210</v>
      </c>
      <c r="G83" s="19" t="s">
        <v>210</v>
      </c>
      <c r="H83" s="19" t="s">
        <v>210</v>
      </c>
      <c r="I83" s="20" t="s">
        <v>211</v>
      </c>
    </row>
    <row r="85" ht="12.75">
      <c r="B85" s="16" t="s">
        <v>264</v>
      </c>
      <c r="C85" s="20" t="s">
        <v>211</v>
      </c>
      <c r="D85" s="21" t="s">
        <v>212</v>
      </c>
      <c r="E85" s="20" t="s">
        <v>211</v>
      </c>
      <c r="F85" s="21" t="s">
        <v>212</v>
      </c>
      <c r="G85" s="20" t="s">
        <v>211</v>
      </c>
      <c r="H85" s="20" t="s">
        <v>211</v>
      </c>
      <c r="I85" s="20" t="s">
        <v>211</v>
      </c>
    </row>
    <row r="86" ht="12.75">
      <c r="B86" s="16" t="s">
        <v>265</v>
      </c>
      <c r="C86" s="30"/>
      <c r="D86" s="30"/>
      <c r="E86" s="30"/>
      <c r="F86" s="30"/>
      <c r="G86" s="30"/>
      <c r="H86" s="30"/>
      <c r="I86" s="30"/>
    </row>
    <row r="88" ht="12.75">
      <c r="B88" s="16" t="s">
        <v>151</v>
      </c>
      <c r="C88" s="21" t="s">
        <v>212</v>
      </c>
      <c r="D88" s="21" t="s">
        <v>212</v>
      </c>
      <c r="E88" s="21" t="s">
        <v>212</v>
      </c>
      <c r="F88" s="21" t="s">
        <v>212</v>
      </c>
      <c r="G88" s="20" t="s">
        <v>211</v>
      </c>
      <c r="H88" s="20" t="s">
        <v>211</v>
      </c>
      <c r="I88" s="20" t="s">
        <v>211</v>
      </c>
    </row>
    <row r="89" ht="12.75">
      <c r="B89" s="16" t="s">
        <v>198</v>
      </c>
      <c r="C89" s="30"/>
      <c r="D89" s="30"/>
      <c r="E89" s="30"/>
      <c r="F89" s="30"/>
      <c r="G89" s="30"/>
      <c r="H89" s="30"/>
      <c r="I89" s="30"/>
    </row>
    <row r="90" ht="12.75">
      <c r="B90" s="16" t="s">
        <v>162</v>
      </c>
      <c r="C90" s="20" t="s">
        <v>211</v>
      </c>
      <c r="D90" s="21" t="s">
        <v>212</v>
      </c>
      <c r="E90" s="20" t="s">
        <v>211</v>
      </c>
      <c r="F90" s="21" t="s">
        <v>212</v>
      </c>
      <c r="G90" s="20" t="s">
        <v>211</v>
      </c>
      <c r="H90" s="20" t="s">
        <v>211</v>
      </c>
      <c r="I90" s="20" t="s">
        <v>211</v>
      </c>
    </row>
    <row r="91" ht="12.75">
      <c r="B91" s="16" t="s">
        <v>163</v>
      </c>
      <c r="C91" s="30"/>
      <c r="D91" s="30"/>
      <c r="E91" s="30"/>
      <c r="F91" s="30"/>
      <c r="G91" s="30"/>
      <c r="H91" s="30"/>
      <c r="I91" s="30"/>
    </row>
    <row r="92" ht="12.75">
      <c r="B92" s="16" t="s">
        <v>165</v>
      </c>
      <c r="C92" s="20"/>
      <c r="D92" s="20"/>
      <c r="E92" s="19" t="s">
        <v>210</v>
      </c>
      <c r="F92" s="19" t="s">
        <v>210</v>
      </c>
      <c r="G92" s="19" t="s">
        <v>210</v>
      </c>
      <c r="H92" s="19" t="s">
        <v>210</v>
      </c>
      <c r="I92" s="30"/>
    </row>
    <row r="93" ht="12.75">
      <c r="B93" s="16" t="s">
        <v>161</v>
      </c>
      <c r="C93" s="30"/>
      <c r="D93" s="30"/>
      <c r="E93" s="30"/>
      <c r="F93" s="30"/>
      <c r="G93" s="30"/>
      <c r="H93" s="30"/>
      <c r="I93" s="30"/>
    </row>
    <row r="94" ht="12.75">
      <c r="B94" s="16" t="s">
        <v>180</v>
      </c>
      <c r="C94" s="21" t="s">
        <v>212</v>
      </c>
      <c r="D94" s="21" t="s">
        <v>212</v>
      </c>
      <c r="E94" s="20" t="s">
        <v>211</v>
      </c>
      <c r="F94" s="21" t="s">
        <v>212</v>
      </c>
      <c r="G94" s="21" t="s">
        <v>212</v>
      </c>
      <c r="H94" s="20" t="s">
        <v>211</v>
      </c>
      <c r="I94" s="20" t="s">
        <v>211</v>
      </c>
    </row>
    <row r="95" ht="12.75">
      <c r="B95" s="16" t="s">
        <v>155</v>
      </c>
      <c r="C95" s="30"/>
      <c r="D95" s="30"/>
      <c r="E95" s="30"/>
      <c r="F95" s="30"/>
      <c r="G95" s="30"/>
      <c r="H95" s="30"/>
      <c r="I95" s="30"/>
    </row>
    <row r="96" ht="12.75">
      <c r="B96" s="16" t="s">
        <v>164</v>
      </c>
      <c r="C96" s="30"/>
      <c r="D96" s="30"/>
      <c r="E96" s="30"/>
      <c r="F96" s="30"/>
      <c r="G96" s="30"/>
      <c r="H96" s="30"/>
      <c r="I96" s="30"/>
    </row>
    <row r="97" ht="12.75">
      <c r="B97" s="16" t="s">
        <v>172</v>
      </c>
      <c r="C97" s="19" t="s">
        <v>210</v>
      </c>
      <c r="D97" s="21" t="s">
        <v>212</v>
      </c>
      <c r="E97" s="21" t="s">
        <v>212</v>
      </c>
      <c r="F97" s="21" t="s">
        <v>212</v>
      </c>
      <c r="G97" s="21" t="s">
        <v>212</v>
      </c>
      <c r="H97" s="20" t="s">
        <v>211</v>
      </c>
      <c r="I97" s="20" t="s">
        <v>211</v>
      </c>
    </row>
    <row r="98" ht="12.75">
      <c r="B98" s="16" t="s">
        <v>169</v>
      </c>
      <c r="C98" s="20"/>
      <c r="D98" s="20"/>
      <c r="E98" s="20"/>
      <c r="F98" s="20"/>
      <c r="G98" s="20"/>
      <c r="H98" s="20"/>
      <c r="I98" s="20"/>
      <c r="J98" t="s">
        <v>266</v>
      </c>
    </row>
    <row r="99" ht="12.75">
      <c r="B99" s="16" t="s">
        <v>153</v>
      </c>
      <c r="C99" s="20"/>
      <c r="D99" s="20"/>
      <c r="E99" s="20"/>
      <c r="F99" s="20"/>
      <c r="G99" s="20"/>
      <c r="H99" s="20"/>
      <c r="I99" s="20"/>
    </row>
    <row r="100" ht="12.75">
      <c r="B100" s="16" t="s">
        <v>160</v>
      </c>
      <c r="C100" s="20"/>
      <c r="D100" s="20"/>
      <c r="E100" s="20"/>
      <c r="F100" s="20"/>
      <c r="G100" s="20"/>
      <c r="H100" s="20"/>
      <c r="I100" s="20"/>
    </row>
    <row r="102" ht="12.75">
      <c r="B102" s="16" t="s">
        <v>267</v>
      </c>
      <c r="C102" s="20" t="s">
        <v>211</v>
      </c>
      <c r="D102" s="20" t="s">
        <v>211</v>
      </c>
      <c r="E102" s="20" t="s">
        <v>211</v>
      </c>
      <c r="F102" s="21" t="s">
        <v>212</v>
      </c>
      <c r="G102" s="20" t="s">
        <v>211</v>
      </c>
      <c r="H102" s="20" t="s">
        <v>211</v>
      </c>
      <c r="I102" s="20" t="s">
        <v>211</v>
      </c>
    </row>
    <row r="103" ht="12.75">
      <c r="B103" s="16" t="s">
        <v>159</v>
      </c>
      <c r="C103" s="20"/>
      <c r="D103" s="20"/>
      <c r="E103" s="20"/>
      <c r="F103" s="20"/>
      <c r="G103" s="20"/>
      <c r="H103" s="20"/>
      <c r="I103" s="20"/>
    </row>
    <row r="104" ht="12.75">
      <c r="B104" s="16" t="s">
        <v>154</v>
      </c>
      <c r="C104" s="20"/>
      <c r="D104" s="20"/>
      <c r="E104" s="20"/>
      <c r="F104" s="20"/>
      <c r="G104" s="20"/>
      <c r="H104" s="20"/>
      <c r="I104" s="20"/>
      <c r="J104" t="s">
        <v>268</v>
      </c>
    </row>
    <row r="105" ht="12.75">
      <c r="B105" s="16" t="s">
        <v>157</v>
      </c>
      <c r="C105" s="20"/>
      <c r="D105" s="20"/>
      <c r="E105" s="20"/>
      <c r="F105" s="20"/>
      <c r="G105" s="20"/>
      <c r="H105" s="20"/>
      <c r="I105" s="20"/>
      <c r="J105" t="s">
        <v>266</v>
      </c>
    </row>
    <row r="106" ht="12.75">
      <c r="B106" s="16" t="s">
        <v>156</v>
      </c>
      <c r="C106" s="20"/>
      <c r="D106" s="20"/>
      <c r="E106" s="20"/>
      <c r="F106" s="20"/>
      <c r="G106" s="20"/>
      <c r="H106" s="20"/>
      <c r="I106" s="20"/>
      <c r="J106" t="s">
        <v>268</v>
      </c>
    </row>
    <row r="107" ht="12.75">
      <c r="B107" s="16" t="s">
        <v>175</v>
      </c>
      <c r="C107" s="20"/>
      <c r="D107" s="19" t="s">
        <v>210</v>
      </c>
      <c r="E107" s="19" t="s">
        <v>210</v>
      </c>
      <c r="F107" s="20"/>
      <c r="G107" s="20"/>
      <c r="H107" s="20"/>
      <c r="I107" s="20"/>
    </row>
    <row r="108" ht="12.75">
      <c r="B108" s="16" t="s">
        <v>66</v>
      </c>
      <c r="C108" s="30"/>
      <c r="D108" s="30"/>
      <c r="E108" s="30"/>
      <c r="F108" s="30"/>
      <c r="G108" s="30"/>
      <c r="H108" s="30"/>
      <c r="I108" s="30"/>
    </row>
    <row r="109" ht="12.75">
      <c r="B109" s="16" t="s">
        <v>170</v>
      </c>
      <c r="C109" s="30"/>
      <c r="D109" s="30"/>
      <c r="E109" s="30"/>
      <c r="F109" s="30"/>
      <c r="G109" s="30"/>
      <c r="H109" s="30"/>
      <c r="I109" s="30"/>
    </row>
    <row r="110" ht="12.75">
      <c r="B110" s="6" t="s">
        <v>192</v>
      </c>
      <c r="C110" s="32"/>
      <c r="D110" s="32"/>
      <c r="E110" s="32" t="s">
        <v>210</v>
      </c>
      <c r="F110" s="32"/>
      <c r="G110" s="32"/>
      <c r="H110" s="32"/>
      <c r="I110" s="32"/>
    </row>
    <row r="111" ht="12.75">
      <c r="B111" s="16" t="s">
        <v>3</v>
      </c>
      <c r="C111" s="20" t="s">
        <v>211</v>
      </c>
      <c r="D111" s="20" t="s">
        <v>211</v>
      </c>
      <c r="E111" s="20" t="s">
        <v>211</v>
      </c>
      <c r="F111" s="20" t="s">
        <v>211</v>
      </c>
      <c r="G111" s="20" t="s">
        <v>211</v>
      </c>
      <c r="H111" s="20" t="s">
        <v>211</v>
      </c>
      <c r="I111" s="20" t="s">
        <v>211</v>
      </c>
    </row>
    <row r="112" ht="12.75">
      <c r="B112" s="16" t="s">
        <v>4</v>
      </c>
      <c r="C112" s="20" t="s">
        <v>211</v>
      </c>
      <c r="D112" s="20" t="s">
        <v>211</v>
      </c>
      <c r="E112" s="20" t="s">
        <v>211</v>
      </c>
      <c r="F112" s="20" t="s">
        <v>211</v>
      </c>
      <c r="G112" s="20" t="s">
        <v>211</v>
      </c>
      <c r="H112" s="20" t="s">
        <v>211</v>
      </c>
      <c r="I112" s="20" t="s">
        <v>211</v>
      </c>
    </row>
    <row r="113" ht="12.75">
      <c r="B113" s="16" t="s">
        <v>5</v>
      </c>
      <c r="C113" s="20" t="s">
        <v>219</v>
      </c>
      <c r="D113" s="20"/>
      <c r="E113" s="19" t="s">
        <v>210</v>
      </c>
      <c r="F113" s="19" t="s">
        <v>210</v>
      </c>
      <c r="G113" s="19" t="s">
        <v>210</v>
      </c>
      <c r="H113" s="19" t="s">
        <v>210</v>
      </c>
      <c r="I113" s="12"/>
    </row>
    <row r="114" ht="12.75">
      <c r="B114" s="33" t="s">
        <v>16</v>
      </c>
      <c r="C114" s="32" t="s">
        <v>212</v>
      </c>
      <c r="D114" s="32"/>
      <c r="E114" s="32" t="s">
        <v>212</v>
      </c>
      <c r="F114" s="32"/>
      <c r="G114" s="32"/>
      <c r="H114" s="32"/>
      <c r="I114" s="32"/>
    </row>
    <row r="115" ht="12.75">
      <c r="B115" s="16" t="s">
        <v>24</v>
      </c>
      <c r="C115" s="21" t="s">
        <v>212</v>
      </c>
      <c r="D115" s="21" t="s">
        <v>212</v>
      </c>
      <c r="E115" s="20" t="s">
        <v>211</v>
      </c>
      <c r="F115" s="21" t="s">
        <v>212</v>
      </c>
      <c r="G115" s="20" t="s">
        <v>211</v>
      </c>
      <c r="H115" s="20" t="s">
        <v>211</v>
      </c>
      <c r="I115" s="20" t="s">
        <v>211</v>
      </c>
    </row>
    <row r="116" ht="12.75">
      <c r="B116" s="16" t="s">
        <v>28</v>
      </c>
      <c r="C116" s="20"/>
      <c r="D116" s="20"/>
      <c r="E116" s="21" t="s">
        <v>212</v>
      </c>
      <c r="F116" s="20"/>
      <c r="G116" s="20"/>
      <c r="H116" s="20"/>
      <c r="I116" s="20"/>
    </row>
    <row r="117" ht="12.75">
      <c r="B117" s="16" t="s">
        <v>36</v>
      </c>
      <c r="C117" s="21" t="s">
        <v>212</v>
      </c>
      <c r="D117" s="21" t="s">
        <v>212</v>
      </c>
      <c r="E117" s="21" t="s">
        <v>212</v>
      </c>
      <c r="F117" s="21" t="s">
        <v>215</v>
      </c>
      <c r="G117" s="20" t="s">
        <v>211</v>
      </c>
      <c r="H117" s="20" t="s">
        <v>211</v>
      </c>
      <c r="I117" s="20" t="s">
        <v>211</v>
      </c>
    </row>
    <row r="119" ht="12.75">
      <c r="B119" s="33" t="s">
        <v>53</v>
      </c>
      <c r="C119" s="32"/>
      <c r="D119" s="32"/>
      <c r="E119" s="32"/>
      <c r="F119" s="32"/>
      <c r="G119" s="32"/>
      <c r="H119" s="32"/>
      <c r="I119" s="32"/>
    </row>
    <row r="120" ht="12.75">
      <c r="B120" s="16" t="s">
        <v>57</v>
      </c>
      <c r="C120" s="21" t="s">
        <v>212</v>
      </c>
      <c r="D120" s="21" t="s">
        <v>212</v>
      </c>
      <c r="E120" s="21" t="s">
        <v>212</v>
      </c>
      <c r="F120" s="21" t="s">
        <v>212</v>
      </c>
      <c r="G120" s="21" t="s">
        <v>212</v>
      </c>
      <c r="H120" s="20" t="s">
        <v>211</v>
      </c>
      <c r="I120" s="20" t="s">
        <v>211</v>
      </c>
    </row>
    <row r="122" ht="12.75">
      <c r="B122" s="16" t="s">
        <v>70</v>
      </c>
      <c r="C122" s="20"/>
      <c r="D122" s="20"/>
      <c r="E122" s="19" t="s">
        <v>210</v>
      </c>
      <c r="F122" s="19" t="s">
        <v>210</v>
      </c>
      <c r="G122" s="19" t="s">
        <v>210</v>
      </c>
      <c r="H122" s="19" t="s">
        <v>210</v>
      </c>
      <c r="I122" s="19" t="s">
        <v>210</v>
      </c>
    </row>
    <row r="123" ht="12.75">
      <c r="B123" s="16" t="s">
        <v>74</v>
      </c>
      <c r="C123" s="21" t="s">
        <v>212</v>
      </c>
      <c r="D123" s="21" t="s">
        <v>212</v>
      </c>
      <c r="E123" s="20" t="s">
        <v>211</v>
      </c>
      <c r="F123" s="21" t="s">
        <v>212</v>
      </c>
      <c r="G123" s="20" t="s">
        <v>211</v>
      </c>
      <c r="H123" s="20" t="s">
        <v>211</v>
      </c>
      <c r="I123" s="20" t="s">
        <v>211</v>
      </c>
    </row>
    <row r="124" ht="12.75">
      <c r="B124" s="16" t="s">
        <v>78</v>
      </c>
      <c r="C124" s="21" t="s">
        <v>212</v>
      </c>
      <c r="D124" s="21" t="s">
        <v>212</v>
      </c>
      <c r="E124" s="19" t="s">
        <v>210</v>
      </c>
      <c r="F124" s="21" t="s">
        <v>212</v>
      </c>
      <c r="G124" s="20" t="s">
        <v>211</v>
      </c>
      <c r="H124" s="20" t="s">
        <v>211</v>
      </c>
      <c r="I124" s="20" t="s">
        <v>211</v>
      </c>
    </row>
    <row r="125" ht="12.75">
      <c r="B125" s="16"/>
      <c r="C125" s="20" t="s">
        <v>211</v>
      </c>
      <c r="D125" s="20" t="s">
        <v>211</v>
      </c>
      <c r="E125" s="20" t="s">
        <v>211</v>
      </c>
      <c r="F125" s="20" t="s">
        <v>211</v>
      </c>
      <c r="G125" s="20" t="s">
        <v>211</v>
      </c>
      <c r="H125" s="20" t="s">
        <v>211</v>
      </c>
      <c r="I125" s="20" t="s">
        <v>211</v>
      </c>
    </row>
    <row r="126" ht="12.75">
      <c r="B126" s="16" t="s">
        <v>89</v>
      </c>
      <c r="C126" s="20"/>
      <c r="D126" s="20"/>
      <c r="E126" s="20"/>
      <c r="F126" s="20"/>
      <c r="G126" s="20"/>
      <c r="H126" s="20"/>
      <c r="I126" s="20"/>
    </row>
    <row r="128" ht="12.75">
      <c r="B128" s="16" t="s">
        <v>96</v>
      </c>
      <c r="C128" s="20" t="s">
        <v>219</v>
      </c>
      <c r="D128" s="20" t="s">
        <v>219</v>
      </c>
      <c r="E128" s="19" t="s">
        <v>210</v>
      </c>
      <c r="F128" s="19" t="s">
        <v>210</v>
      </c>
      <c r="G128" s="19" t="s">
        <v>210</v>
      </c>
      <c r="H128" s="19" t="s">
        <v>210</v>
      </c>
      <c r="I128" s="20"/>
    </row>
    <row r="129" ht="12.75">
      <c r="B129" s="33" t="s">
        <v>104</v>
      </c>
      <c r="C129" s="32"/>
      <c r="D129" s="32"/>
      <c r="E129" s="32" t="s">
        <v>210</v>
      </c>
      <c r="F129" s="32"/>
      <c r="G129" s="32"/>
      <c r="H129" s="32"/>
      <c r="I129" s="32"/>
    </row>
    <row r="130" ht="12.75">
      <c r="B130" s="16" t="s">
        <v>112</v>
      </c>
      <c r="C130" s="20" t="s">
        <v>219</v>
      </c>
      <c r="D130" s="20" t="s">
        <v>219</v>
      </c>
      <c r="E130" s="19" t="s">
        <v>210</v>
      </c>
      <c r="F130" s="21" t="s">
        <v>212</v>
      </c>
      <c r="G130" s="19" t="s">
        <v>210</v>
      </c>
      <c r="H130" s="21" t="s">
        <v>212</v>
      </c>
      <c r="I130" s="20" t="s">
        <v>211</v>
      </c>
    </row>
    <row r="131" ht="12.75">
      <c r="B131" s="16" t="s">
        <v>124</v>
      </c>
      <c r="C131" s="20" t="s">
        <v>211</v>
      </c>
      <c r="D131" s="20" t="s">
        <v>211</v>
      </c>
      <c r="E131" s="20" t="s">
        <v>211</v>
      </c>
      <c r="F131" s="20" t="s">
        <v>211</v>
      </c>
      <c r="G131" s="20" t="s">
        <v>211</v>
      </c>
      <c r="H131" s="20" t="s">
        <v>211</v>
      </c>
      <c r="I131" s="20" t="s">
        <v>211</v>
      </c>
    </row>
    <row r="132" ht="12.75">
      <c r="B132" s="16" t="s">
        <v>116</v>
      </c>
      <c r="C132" s="20" t="s">
        <v>219</v>
      </c>
      <c r="D132" s="20" t="s">
        <v>219</v>
      </c>
      <c r="E132" s="21" t="s">
        <v>212</v>
      </c>
      <c r="F132" s="19" t="s">
        <v>210</v>
      </c>
      <c r="G132" s="21" t="s">
        <v>212</v>
      </c>
      <c r="H132" s="19" t="s">
        <v>210</v>
      </c>
      <c r="I132" s="20" t="s">
        <v>211</v>
      </c>
    </row>
    <row r="133" ht="12.75">
      <c r="B133" s="6" t="s">
        <v>137</v>
      </c>
      <c r="C133" s="21" t="s">
        <v>212</v>
      </c>
      <c r="D133" s="32"/>
      <c r="E133" s="32" t="s">
        <v>210</v>
      </c>
      <c r="F133" s="32"/>
      <c r="G133" s="32"/>
      <c r="H133" s="32"/>
      <c r="I133" s="32"/>
    </row>
    <row r="134" ht="12.75">
      <c r="B134" s="1" t="s">
        <v>141</v>
      </c>
      <c r="C134" s="20"/>
      <c r="D134" s="21" t="s">
        <v>212</v>
      </c>
      <c r="E134" s="21" t="s">
        <v>212</v>
      </c>
      <c r="F134" s="20"/>
      <c r="G134" s="20"/>
      <c r="H134" s="20"/>
      <c r="I134" s="20"/>
    </row>
    <row r="135" ht="12.75">
      <c r="B135" s="16" t="s">
        <v>173</v>
      </c>
      <c r="C135" s="21" t="s">
        <v>212</v>
      </c>
      <c r="D135" s="21" t="s">
        <v>212</v>
      </c>
      <c r="E135" s="20" t="s">
        <v>211</v>
      </c>
      <c r="F135" s="21" t="s">
        <v>212</v>
      </c>
      <c r="G135" s="20" t="s">
        <v>211</v>
      </c>
      <c r="H135" s="20" t="s">
        <v>211</v>
      </c>
      <c r="I135" s="20" t="s">
        <v>211</v>
      </c>
    </row>
    <row r="137" ht="12.75">
      <c r="B137" s="33" t="s">
        <v>129</v>
      </c>
      <c r="C137" s="21" t="s">
        <v>212</v>
      </c>
      <c r="D137" s="32"/>
      <c r="E137" s="21" t="s">
        <v>212</v>
      </c>
      <c r="F137" s="32"/>
      <c r="G137" s="32"/>
      <c r="H137" s="32"/>
      <c r="I137" s="32"/>
    </row>
    <row r="138" ht="12.75">
      <c r="C138" s="30"/>
      <c r="D138" s="30"/>
      <c r="E138" s="30"/>
      <c r="F138" s="30"/>
      <c r="G138" s="30"/>
      <c r="H138" s="30"/>
      <c r="I138" s="30"/>
    </row>
    <row r="139" ht="12.75">
      <c r="C139" s="30"/>
      <c r="D139" s="30"/>
      <c r="E139" s="30"/>
      <c r="F139" s="30"/>
      <c r="G139" s="30"/>
      <c r="H139" s="30"/>
      <c r="I139" s="30"/>
    </row>
    <row r="140" ht="12.75">
      <c r="B140" s="23" t="s">
        <v>269</v>
      </c>
      <c r="C140" s="20" t="s">
        <v>211</v>
      </c>
      <c r="D140" s="20" t="s">
        <v>211</v>
      </c>
      <c r="E140" s="20" t="s">
        <v>211</v>
      </c>
      <c r="F140" s="20" t="s">
        <v>211</v>
      </c>
      <c r="G140" s="20" t="s">
        <v>211</v>
      </c>
      <c r="H140" s="20" t="s">
        <v>211</v>
      </c>
      <c r="I140" s="20" t="s">
        <v>211</v>
      </c>
    </row>
    <row r="141" ht="12.75">
      <c r="B141" s="23" t="s">
        <v>270</v>
      </c>
      <c r="C141" s="20" t="s">
        <v>211</v>
      </c>
      <c r="D141" s="20" t="s">
        <v>211</v>
      </c>
      <c r="E141" s="20" t="s">
        <v>211</v>
      </c>
      <c r="F141" s="20" t="s">
        <v>211</v>
      </c>
      <c r="G141" s="20" t="s">
        <v>211</v>
      </c>
      <c r="H141" s="20" t="s">
        <v>211</v>
      </c>
      <c r="I141" s="20" t="s">
        <v>211</v>
      </c>
    </row>
    <row r="142" ht="12.75">
      <c r="C142" s="30"/>
      <c r="D142" s="30"/>
      <c r="E142" s="30"/>
      <c r="F142" s="30"/>
      <c r="G142" s="30"/>
      <c r="H142" s="30"/>
      <c r="I142" s="30"/>
    </row>
    <row r="143" ht="12.75">
      <c r="C143" s="30"/>
      <c r="D143" s="30"/>
      <c r="E143" s="30"/>
      <c r="F143" s="30"/>
      <c r="G143" s="30"/>
      <c r="H143" s="30"/>
      <c r="I143" s="30"/>
    </row>
    <row r="144" ht="12.75">
      <c r="C144" s="30"/>
      <c r="D144" s="30"/>
      <c r="E144" s="30"/>
      <c r="F144" s="30"/>
      <c r="G144" s="30"/>
      <c r="H144" s="30"/>
      <c r="I144" s="30"/>
    </row>
    <row r="145" ht="12.75">
      <c r="C145" s="30"/>
      <c r="D145" s="30"/>
      <c r="E145" s="30"/>
      <c r="F145" s="30"/>
      <c r="G145" s="30"/>
      <c r="H145" s="30"/>
      <c r="I145" s="30"/>
    </row>
    <row r="146" ht="12.75">
      <c r="C146" s="30"/>
      <c r="D146" s="30"/>
      <c r="E146" s="30"/>
      <c r="F146" s="30"/>
      <c r="G146" s="30"/>
      <c r="H146" s="30"/>
      <c r="I146" s="30"/>
    </row>
    <row r="147" ht="12.75">
      <c r="C147" s="30"/>
      <c r="D147" s="30"/>
      <c r="E147" s="30"/>
      <c r="F147" s="30"/>
      <c r="G147" s="30"/>
      <c r="H147" s="30"/>
      <c r="I147" s="30"/>
    </row>
    <row r="148" ht="12.75">
      <c r="C148" s="30"/>
      <c r="D148" s="30"/>
      <c r="E148" s="30"/>
      <c r="F148" s="30"/>
      <c r="G148" s="30"/>
      <c r="H148" s="30"/>
      <c r="I148" s="30"/>
    </row>
    <row r="149" ht="12.75">
      <c r="C149" s="34"/>
      <c r="D149" s="35"/>
      <c r="E149" s="35"/>
      <c r="F149" s="36"/>
      <c r="G149" s="35"/>
      <c r="I149" s="30"/>
    </row>
    <row r="150" ht="12.75">
      <c r="C150" s="35"/>
      <c r="E150" s="35"/>
      <c r="F150" s="35"/>
      <c r="G150" s="36"/>
      <c r="H150" s="35"/>
      <c r="I150" s="30"/>
    </row>
    <row r="151" ht="12.75">
      <c r="C151" s="35"/>
      <c r="E151" s="35"/>
      <c r="F151" s="35"/>
      <c r="G151" s="36"/>
      <c r="H151" s="35"/>
      <c r="I151" s="30"/>
    </row>
    <row r="152" ht="12.75">
      <c r="C152" s="35"/>
      <c r="E152" s="35"/>
      <c r="F152" s="35"/>
      <c r="G152" s="36"/>
      <c r="H152" s="35"/>
      <c r="I152" s="30"/>
    </row>
    <row r="153" ht="12.75">
      <c r="C153" s="35"/>
      <c r="E153" s="35"/>
      <c r="F153" s="35"/>
      <c r="G153" s="36"/>
      <c r="H153" s="35"/>
      <c r="I153" s="30"/>
    </row>
    <row r="154" ht="12.75">
      <c r="C154" s="35"/>
      <c r="E154" s="35"/>
      <c r="F154" s="35"/>
      <c r="G154" s="36"/>
      <c r="H154" s="35"/>
      <c r="I154" s="30"/>
    </row>
    <row r="155" ht="12.75">
      <c r="C155" s="35"/>
      <c r="E155" s="35"/>
      <c r="F155" s="35"/>
      <c r="G155" s="36"/>
      <c r="H155" s="35"/>
      <c r="I155" s="30"/>
    </row>
    <row r="156" ht="12.75">
      <c r="C156" s="35"/>
      <c r="E156" s="35"/>
      <c r="F156" s="35"/>
      <c r="G156" s="36"/>
      <c r="H156" s="35"/>
      <c r="I156" s="30"/>
    </row>
    <row r="157" ht="12.75">
      <c r="C157" s="35"/>
      <c r="E157" s="35"/>
      <c r="F157" s="35"/>
      <c r="G157" s="36"/>
      <c r="H157" s="35"/>
      <c r="I157" s="30"/>
    </row>
    <row r="158" ht="12.75">
      <c r="C158" s="35"/>
      <c r="E158" s="35"/>
      <c r="F158" s="35"/>
      <c r="G158" s="36"/>
      <c r="H158" s="35"/>
      <c r="I158" s="30"/>
    </row>
    <row r="159" ht="12.75">
      <c r="C159" s="35"/>
      <c r="E159" s="35"/>
      <c r="F159" s="35"/>
      <c r="G159" s="36"/>
      <c r="H159" s="37"/>
      <c r="I159" s="30"/>
    </row>
    <row r="160" ht="12.75">
      <c r="C160" s="35"/>
      <c r="E160" s="35"/>
      <c r="F160" s="35"/>
      <c r="G160" s="36"/>
      <c r="H160" s="35"/>
      <c r="I160" s="30"/>
    </row>
    <row r="161" ht="12.75">
      <c r="C161" s="35"/>
      <c r="E161" s="35"/>
      <c r="F161" s="35"/>
      <c r="G161" s="36"/>
      <c r="H161" s="35"/>
      <c r="I161" s="30"/>
    </row>
    <row r="162" ht="12.75">
      <c r="C162" s="35"/>
      <c r="E162" s="35"/>
      <c r="F162" s="35"/>
      <c r="G162" s="36"/>
      <c r="H162" s="35"/>
      <c r="I162" s="30"/>
    </row>
    <row r="163" ht="12.75">
      <c r="C163" s="35"/>
      <c r="E163" s="35"/>
      <c r="F163" s="35"/>
      <c r="G163" s="36"/>
      <c r="H163" s="35"/>
      <c r="I163" s="30"/>
    </row>
    <row r="164" ht="12.75">
      <c r="C164" s="35"/>
      <c r="E164" s="35"/>
      <c r="F164" s="35"/>
      <c r="G164" s="36"/>
      <c r="H164" s="38"/>
      <c r="I164" s="30"/>
    </row>
    <row r="165" ht="12.75">
      <c r="C165" s="35"/>
      <c r="E165" s="35"/>
      <c r="F165" s="35"/>
      <c r="G165" s="36"/>
      <c r="H165" s="35"/>
      <c r="I165" s="30"/>
    </row>
    <row r="166" ht="12.75">
      <c r="C166" s="35"/>
      <c r="E166" s="35"/>
      <c r="F166" s="35"/>
      <c r="G166" s="36"/>
      <c r="H166" s="35"/>
      <c r="I166" s="30"/>
    </row>
    <row r="167" ht="12.75">
      <c r="C167" s="35"/>
      <c r="E167" s="35"/>
      <c r="F167" s="35"/>
      <c r="G167" s="36"/>
      <c r="H167" s="35"/>
      <c r="I167" s="30"/>
    </row>
    <row r="168" ht="12.75">
      <c r="C168" s="35"/>
      <c r="E168" s="35"/>
      <c r="F168" s="35"/>
      <c r="G168" s="36"/>
      <c r="H168" s="35"/>
      <c r="I168" s="30"/>
    </row>
    <row r="169" ht="12.75">
      <c r="C169" s="35"/>
      <c r="D169" s="34"/>
      <c r="E169" s="35"/>
      <c r="F169" s="35"/>
      <c r="G169" s="36"/>
      <c r="H169" s="38"/>
      <c r="I169" s="30"/>
    </row>
    <row r="170" ht="12.75">
      <c r="C170" s="35"/>
      <c r="E170" s="35"/>
      <c r="F170" s="35"/>
      <c r="G170" s="36"/>
      <c r="H170" s="35"/>
      <c r="I170" s="30"/>
    </row>
    <row r="171" ht="12.75">
      <c r="C171" s="35"/>
      <c r="D171" s="39"/>
      <c r="E171" s="35"/>
      <c r="F171" s="35"/>
      <c r="G171" s="36"/>
      <c r="H171" s="35"/>
      <c r="I171" s="30"/>
    </row>
    <row r="172" ht="12.75">
      <c r="C172" s="35"/>
      <c r="E172" s="35"/>
      <c r="F172" s="35"/>
      <c r="G172" s="36"/>
      <c r="H172" s="35"/>
      <c r="I172" s="30"/>
    </row>
    <row r="173" ht="12.75">
      <c r="C173" s="35"/>
      <c r="E173" s="35"/>
      <c r="F173" s="35"/>
      <c r="G173" s="36"/>
      <c r="H173" s="35"/>
      <c r="I173" s="30"/>
    </row>
    <row r="174" ht="12.75">
      <c r="C174" s="35"/>
      <c r="E174" s="35"/>
      <c r="F174" s="35"/>
      <c r="G174" s="36"/>
      <c r="H174" s="35"/>
      <c r="I174" s="30"/>
    </row>
    <row r="175" ht="12.75">
      <c r="C175" s="35"/>
      <c r="E175" s="35"/>
      <c r="F175" s="35"/>
      <c r="G175" s="36"/>
      <c r="H175" s="35"/>
      <c r="I175" s="30"/>
    </row>
    <row r="176" ht="12.75">
      <c r="C176" s="35"/>
      <c r="E176" s="35"/>
      <c r="F176" s="35"/>
      <c r="G176" s="36"/>
      <c r="H176" s="35"/>
      <c r="I176" s="30"/>
    </row>
    <row r="177" ht="12.75">
      <c r="C177" s="35"/>
      <c r="E177" s="35"/>
      <c r="F177" s="35"/>
      <c r="G177" s="36"/>
      <c r="H177" s="35"/>
      <c r="I177" s="30"/>
    </row>
    <row r="178" ht="12.75">
      <c r="C178" s="35"/>
      <c r="E178" s="35"/>
      <c r="F178" s="35"/>
      <c r="G178" s="36"/>
      <c r="H178" s="35"/>
      <c r="I178" s="30"/>
    </row>
    <row r="179" ht="12.75">
      <c r="C179" s="35"/>
      <c r="E179" s="35"/>
      <c r="F179" s="35"/>
      <c r="G179" s="36"/>
      <c r="H179" s="38"/>
      <c r="I179" s="30"/>
    </row>
    <row r="180" ht="12.75">
      <c r="C180" s="35"/>
      <c r="D180" s="39"/>
      <c r="E180" s="35"/>
      <c r="F180" s="35"/>
      <c r="G180" s="36"/>
      <c r="H180" s="35"/>
      <c r="I180" s="30"/>
    </row>
    <row r="181" ht="12.75">
      <c r="C181" s="35"/>
      <c r="D181" s="34"/>
      <c r="E181" s="35"/>
      <c r="F181" s="35"/>
      <c r="G181" s="36"/>
      <c r="H181" s="35"/>
      <c r="I181" s="30"/>
    </row>
    <row r="182" ht="12.75">
      <c r="C182" s="35"/>
      <c r="D182" s="39"/>
      <c r="E182" s="35"/>
      <c r="F182" s="35"/>
      <c r="G182" s="36"/>
      <c r="H182" s="35"/>
      <c r="I182" s="30"/>
    </row>
    <row r="183" ht="12.75">
      <c r="C183" s="35"/>
      <c r="D183" s="39"/>
      <c r="E183" s="35"/>
      <c r="F183" s="35"/>
      <c r="G183" s="36"/>
      <c r="H183" s="35"/>
      <c r="I183" s="30"/>
    </row>
    <row r="184" ht="12.75">
      <c r="C184" s="35"/>
      <c r="D184" s="34"/>
      <c r="E184" s="35"/>
      <c r="F184" s="35"/>
      <c r="G184" s="36"/>
      <c r="H184" s="35"/>
      <c r="I184" s="30"/>
    </row>
    <row r="185" ht="12.75">
      <c r="C185" s="35"/>
      <c r="D185" s="34"/>
      <c r="E185" s="35"/>
      <c r="F185" s="35"/>
      <c r="G185" s="36"/>
      <c r="H185" s="35"/>
      <c r="I185" s="30"/>
    </row>
    <row r="186" ht="12.75">
      <c r="C186" s="35"/>
      <c r="D186" s="34"/>
      <c r="E186" s="35"/>
      <c r="F186" s="35"/>
      <c r="G186" s="36"/>
      <c r="H186" s="35"/>
      <c r="I186" s="30"/>
    </row>
    <row r="187" ht="12.75">
      <c r="C187" s="35"/>
      <c r="D187" s="34"/>
      <c r="E187" s="35"/>
      <c r="F187" s="35"/>
      <c r="G187" s="36"/>
      <c r="H187" s="35"/>
      <c r="I187" s="30"/>
    </row>
    <row r="188" ht="12.75">
      <c r="C188" s="35"/>
      <c r="D188" s="34"/>
      <c r="E188" s="35"/>
      <c r="F188" s="35"/>
      <c r="G188" s="36"/>
      <c r="H188" s="38"/>
      <c r="I188" s="30"/>
    </row>
    <row r="189" ht="12.75">
      <c r="C189" s="35"/>
      <c r="D189" s="39"/>
      <c r="E189" s="35"/>
      <c r="F189" s="35"/>
      <c r="G189" s="36"/>
      <c r="H189" s="35"/>
      <c r="I189" s="30"/>
    </row>
    <row r="190" ht="12.75">
      <c r="C190" s="35"/>
      <c r="D190" s="34"/>
      <c r="E190" s="35"/>
      <c r="F190" s="35"/>
      <c r="G190" s="36"/>
      <c r="H190" s="35"/>
      <c r="I190" s="30"/>
    </row>
    <row r="191" ht="12.75">
      <c r="C191" s="35"/>
      <c r="D191" s="34"/>
      <c r="E191" s="35"/>
      <c r="F191" s="35"/>
      <c r="G191" s="36"/>
      <c r="H191" s="35"/>
      <c r="I191" s="30"/>
    </row>
    <row r="192" ht="12.75">
      <c r="C192" s="35"/>
      <c r="D192" s="39"/>
      <c r="E192" s="35"/>
      <c r="F192" s="35"/>
      <c r="G192" s="36"/>
      <c r="H192" s="35"/>
      <c r="I192" s="30"/>
    </row>
    <row r="193" ht="12.75">
      <c r="C193" s="35"/>
      <c r="D193" s="39"/>
      <c r="E193" s="35"/>
      <c r="F193" s="35"/>
      <c r="G193" s="36"/>
      <c r="H193" s="35"/>
      <c r="I193" s="30"/>
    </row>
    <row r="194" ht="12.75">
      <c r="C194" s="35"/>
      <c r="D194" s="39"/>
      <c r="E194" s="35"/>
      <c r="F194" s="35"/>
      <c r="G194" s="36"/>
      <c r="H194" s="35"/>
      <c r="I194" s="30"/>
    </row>
    <row r="195" ht="12.75">
      <c r="C195" s="35"/>
      <c r="D195" s="34"/>
      <c r="E195" s="35"/>
      <c r="F195" s="35"/>
      <c r="G195" s="36"/>
      <c r="H195" s="35"/>
      <c r="I195" s="30"/>
    </row>
    <row r="196" ht="12.75">
      <c r="C196" s="35"/>
      <c r="D196" s="39"/>
      <c r="E196" s="35"/>
      <c r="F196" s="35"/>
      <c r="G196" s="36"/>
      <c r="H196" s="38"/>
      <c r="I196" s="30"/>
    </row>
    <row r="197" ht="12.75">
      <c r="C197" s="35"/>
      <c r="D197" s="34"/>
      <c r="E197" s="35"/>
      <c r="F197" s="35"/>
      <c r="G197" s="36"/>
      <c r="H197" s="35"/>
      <c r="I197" s="30"/>
    </row>
    <row r="198" ht="12.75">
      <c r="C198" s="35"/>
      <c r="E198" s="35"/>
      <c r="F198" s="35"/>
      <c r="G198" s="36"/>
      <c r="H198" s="38"/>
      <c r="I198" s="30"/>
    </row>
    <row r="199" ht="12.75">
      <c r="C199" s="35"/>
      <c r="D199" s="39"/>
      <c r="E199" s="35"/>
      <c r="F199" s="35"/>
      <c r="G199" s="36"/>
      <c r="H199" s="35"/>
      <c r="I199" s="30"/>
    </row>
    <row r="200" ht="12.75">
      <c r="C200" s="35"/>
      <c r="D200" s="39"/>
      <c r="E200" s="35"/>
      <c r="F200" s="35"/>
      <c r="G200" s="36"/>
      <c r="H200" s="35"/>
      <c r="I200" s="30"/>
    </row>
    <row r="201" ht="12.75">
      <c r="C201" s="35"/>
      <c r="D201" s="39"/>
      <c r="E201" s="35"/>
      <c r="F201" s="35"/>
      <c r="G201" s="36"/>
      <c r="H201" s="35"/>
      <c r="I201" s="30"/>
    </row>
    <row r="202" ht="12.75">
      <c r="C202" s="35"/>
      <c r="E202" s="35"/>
      <c r="F202" s="35"/>
      <c r="G202" s="36"/>
      <c r="H202" s="35"/>
      <c r="I202" s="30"/>
    </row>
    <row r="203" ht="12.75">
      <c r="C203" s="35"/>
      <c r="D203" s="34"/>
      <c r="E203" s="35"/>
      <c r="F203" s="35"/>
      <c r="G203" s="36"/>
      <c r="H203" s="38"/>
      <c r="I203" s="30"/>
    </row>
    <row r="204" ht="12.75">
      <c r="C204" s="35"/>
      <c r="D204" s="34"/>
      <c r="E204" s="35"/>
      <c r="F204" s="35"/>
      <c r="G204" s="36"/>
      <c r="H204" s="35"/>
      <c r="I204" s="30"/>
    </row>
    <row r="205" ht="12.75">
      <c r="C205" s="35"/>
      <c r="D205" s="34"/>
      <c r="E205" s="35"/>
      <c r="F205" s="35"/>
      <c r="G205" s="36"/>
      <c r="H205" s="35"/>
      <c r="I205" s="30"/>
    </row>
    <row r="206" ht="12.75">
      <c r="C206" s="35"/>
      <c r="D206" s="34"/>
      <c r="E206" s="35"/>
      <c r="F206" s="35"/>
      <c r="G206" s="36"/>
      <c r="H206" s="38"/>
    </row>
    <row r="207" ht="12.75">
      <c r="C207" s="35"/>
      <c r="D207" s="34"/>
      <c r="E207" s="35"/>
      <c r="F207" s="35"/>
      <c r="G207" s="36"/>
      <c r="H207" s="35"/>
    </row>
    <row r="208" ht="12.75">
      <c r="C208" s="35"/>
      <c r="D208" s="39"/>
      <c r="E208" s="35"/>
      <c r="F208" s="35"/>
      <c r="G208" s="36"/>
      <c r="H208" s="38"/>
    </row>
    <row r="209" ht="12.75">
      <c r="C209" s="35"/>
      <c r="E209" s="35"/>
      <c r="F209" s="35"/>
      <c r="G209" s="36"/>
      <c r="H209" s="38"/>
    </row>
    <row r="210" ht="12.75">
      <c r="C210" s="35"/>
      <c r="E210" s="35"/>
      <c r="F210" s="35"/>
      <c r="G210" s="36"/>
      <c r="H210" s="35"/>
    </row>
    <row r="211" ht="12.75">
      <c r="C211" s="35"/>
      <c r="D211" s="34"/>
      <c r="E211" s="35"/>
      <c r="F211" s="35"/>
      <c r="G211" s="36"/>
      <c r="H211" s="35"/>
    </row>
    <row r="212" ht="12.75">
      <c r="C212" s="35"/>
      <c r="D212" s="34"/>
      <c r="E212" s="35"/>
      <c r="F212" s="35"/>
      <c r="G212" s="36"/>
      <c r="H212" s="35"/>
    </row>
    <row r="213" ht="12.75">
      <c r="C213" s="35"/>
      <c r="E213" s="35"/>
      <c r="F213" s="35"/>
      <c r="G213" s="36"/>
      <c r="H213" s="35"/>
    </row>
    <row r="214" ht="12.75">
      <c r="C214" s="35"/>
      <c r="D214" s="39"/>
      <c r="E214" s="35"/>
      <c r="F214" s="35"/>
      <c r="G214" s="36"/>
      <c r="H214" s="35"/>
    </row>
    <row r="215" ht="12.75">
      <c r="C215" s="35"/>
      <c r="D215" s="39"/>
      <c r="E215" s="35"/>
      <c r="F215" s="35"/>
      <c r="G215" s="36"/>
      <c r="H215" s="35"/>
    </row>
    <row r="216" ht="12.75">
      <c r="C216" s="35"/>
      <c r="D216" s="34"/>
      <c r="E216" s="35"/>
      <c r="F216" s="35"/>
      <c r="G216" s="36"/>
      <c r="H216" s="35"/>
    </row>
    <row r="217" ht="12.75">
      <c r="C217" s="35"/>
      <c r="D217" s="39"/>
      <c r="E217" s="35"/>
      <c r="F217" s="35"/>
      <c r="G217" s="36"/>
      <c r="H217" s="35"/>
    </row>
    <row r="218" ht="12.75">
      <c r="C218" s="35"/>
      <c r="E218" s="35"/>
      <c r="F218" s="35"/>
      <c r="G218" s="36"/>
      <c r="H218" s="35"/>
    </row>
    <row r="219" ht="12.75">
      <c r="C219" s="35"/>
      <c r="D219" s="39"/>
      <c r="E219" s="35"/>
      <c r="F219" s="35"/>
      <c r="G219" s="36"/>
      <c r="H219" s="35"/>
    </row>
    <row r="220" ht="12.75">
      <c r="C220" s="35"/>
      <c r="D220" s="39"/>
      <c r="E220" s="35"/>
      <c r="F220" s="35"/>
      <c r="G220" s="36"/>
      <c r="H220" s="35"/>
    </row>
    <row r="221" ht="12.75">
      <c r="C221" s="35"/>
      <c r="D221" s="34"/>
      <c r="E221" s="35"/>
      <c r="F221" s="35"/>
      <c r="G221" s="36"/>
      <c r="H221" s="35"/>
    </row>
    <row r="222" ht="12.75">
      <c r="C222" s="35"/>
      <c r="D222" s="34"/>
      <c r="E222" s="35"/>
      <c r="F222" s="35"/>
      <c r="G222" s="36"/>
      <c r="H222" s="35"/>
    </row>
    <row r="223" ht="12.75">
      <c r="C223" s="35"/>
      <c r="D223" s="34"/>
      <c r="E223" s="35"/>
      <c r="F223" s="35"/>
      <c r="G223" s="36"/>
      <c r="H223" s="35"/>
    </row>
    <row r="224" ht="12.75">
      <c r="C224" s="35"/>
      <c r="D224" s="39"/>
      <c r="E224" s="35"/>
      <c r="F224" s="35"/>
      <c r="G224" s="36"/>
      <c r="H224" s="35"/>
    </row>
    <row r="225" ht="12.75">
      <c r="C225" s="35"/>
      <c r="D225" s="34"/>
      <c r="E225" s="35"/>
      <c r="F225" s="35"/>
      <c r="G225" s="36"/>
      <c r="H225" s="35"/>
    </row>
    <row r="226" ht="12.75">
      <c r="C226" s="35"/>
      <c r="D226" s="34"/>
      <c r="E226" s="35"/>
      <c r="F226" s="35"/>
      <c r="G226" s="36"/>
      <c r="H226" s="35"/>
    </row>
    <row r="227" ht="12.75">
      <c r="C227" s="35"/>
      <c r="D227" s="34"/>
      <c r="E227" s="35"/>
      <c r="F227" s="35"/>
      <c r="G227" s="36"/>
      <c r="H227" s="35"/>
    </row>
    <row r="228" ht="12.75">
      <c r="C228" s="35"/>
      <c r="D228" s="34"/>
      <c r="E228" s="35"/>
      <c r="F228" s="35"/>
      <c r="G228" s="36"/>
      <c r="H228" s="35"/>
    </row>
    <row r="229" ht="12.75">
      <c r="C229" s="35"/>
      <c r="D229" s="34"/>
      <c r="E229" s="35"/>
      <c r="F229" s="35"/>
      <c r="G229" s="36"/>
      <c r="H229" s="35"/>
    </row>
    <row r="230" ht="12.75">
      <c r="C230" s="35"/>
      <c r="D230" s="39"/>
      <c r="E230" s="35"/>
      <c r="F230" s="35"/>
      <c r="G230" s="36"/>
      <c r="H230" s="35"/>
    </row>
    <row r="231" ht="12.75">
      <c r="C231" s="35"/>
      <c r="D231" s="39"/>
      <c r="E231" s="35"/>
      <c r="F231" s="35"/>
      <c r="G231" s="36"/>
      <c r="H231" s="35"/>
    </row>
    <row r="232" ht="12.75">
      <c r="C232" s="35"/>
      <c r="D232" s="39"/>
      <c r="E232" s="35"/>
      <c r="F232" s="35"/>
      <c r="G232" s="36"/>
      <c r="H232" s="35"/>
    </row>
    <row r="233" ht="12.75">
      <c r="C233" s="35"/>
      <c r="E233" s="35"/>
      <c r="F233" s="35"/>
      <c r="G233" s="36"/>
      <c r="H233" s="38"/>
    </row>
    <row r="234" ht="12.75">
      <c r="C234" s="35"/>
      <c r="D234" s="39"/>
      <c r="E234" s="35"/>
      <c r="F234" s="35"/>
      <c r="G234" s="36"/>
      <c r="H234" s="35"/>
    </row>
    <row r="235" ht="12.75">
      <c r="C235" s="35"/>
      <c r="E235" s="35"/>
      <c r="F235" s="35"/>
      <c r="G235" s="36"/>
      <c r="H235" s="35"/>
    </row>
    <row r="236" ht="12.75">
      <c r="C236" s="35"/>
      <c r="D236" s="34"/>
      <c r="E236" s="35"/>
      <c r="F236" s="35"/>
      <c r="G236" s="36"/>
      <c r="H236" s="38"/>
    </row>
    <row r="237" ht="12.75">
      <c r="C237" s="35"/>
      <c r="D237" s="39"/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80" zoomScale="100" workbookViewId="0">
      <selection activeCell="B340" activeCellId="0" sqref="B340:C341"/>
    </sheetView>
  </sheetViews>
  <sheetFormatPr defaultColWidth="9.0546875" defaultRowHeight="12.75"/>
  <cols>
    <col customWidth="1" min="1" max="1" style="0" width="15.99"/>
    <col customWidth="1" min="2" max="2" style="0" width="20.699999999999999"/>
    <col customWidth="1" min="4" max="4" style="0" width="9.8499999999999996"/>
    <col customWidth="1" min="5" max="5" style="0" width="9.6999999999999993"/>
    <col customWidth="1" min="6" max="6" style="0" width="16.84"/>
    <col customWidth="1" min="7" max="7" style="0" width="19.280000000000001"/>
    <col customWidth="1" min="8" max="8" style="0" width="14.279999999999999"/>
    <col customWidth="1" min="9" max="9" style="0" width="6.4100000000000001"/>
    <col customWidth="1" min="10" max="10" style="0" width="14.699999999999999"/>
    <col customWidth="1" min="11" max="11" style="0" width="6.1299999999999999"/>
    <col customWidth="1" min="12" max="12" style="0" width="15.279999999999999"/>
    <col customWidth="1" min="13" max="13" style="0" width="5.9900000000000002"/>
    <col customWidth="1" min="14" max="14" style="0" width="2.9900000000000002"/>
    <col customWidth="1" min="15" max="15" style="0" width="13.140000000000001"/>
    <col customWidth="1" min="20" max="20" style="0" width="17.420000000000002"/>
    <col customWidth="1" min="21" max="21" style="0" width="18.140000000000001"/>
    <col customWidth="1" min="22" max="22" style="0" width="4.9900000000000002"/>
    <col customWidth="1" min="23" max="23" style="0" width="12.279999999999999"/>
    <col customWidth="1" min="24" max="24" style="0" width="3.2799999999999998"/>
    <col customWidth="1" min="25" max="25" style="0" width="13.56"/>
    <col customWidth="1" min="26" max="26" style="0" width="3.8500000000000001"/>
    <col customWidth="1" min="27" max="27" style="0" width="10.85"/>
  </cols>
  <sheetData>
    <row r="1" ht="12.75">
      <c r="A1" t="s">
        <v>271</v>
      </c>
    </row>
    <row r="3" ht="12.75">
      <c r="B3" t="s">
        <v>272</v>
      </c>
      <c r="D3">
        <v>4</v>
      </c>
    </row>
    <row r="5" ht="12.75">
      <c r="B5" t="s">
        <v>273</v>
      </c>
      <c r="D5">
        <v>40</v>
      </c>
      <c r="G5" s="12"/>
      <c r="H5" s="12"/>
      <c r="I5" s="12"/>
      <c r="J5" s="12"/>
      <c r="K5" s="12"/>
      <c r="L5" s="12" t="s">
        <v>274</v>
      </c>
      <c r="M5" s="12"/>
      <c r="N5" s="12" t="s">
        <v>275</v>
      </c>
    </row>
    <row r="6" ht="12.75">
      <c r="B6" t="s">
        <v>276</v>
      </c>
      <c r="D6">
        <v>0.29999999999999999</v>
      </c>
      <c r="G6" s="12" t="s">
        <v>12</v>
      </c>
      <c r="H6" s="12" t="s">
        <v>277</v>
      </c>
      <c r="I6" s="12">
        <v>35</v>
      </c>
      <c r="J6" s="12"/>
      <c r="K6" s="12"/>
      <c r="L6" s="12">
        <v>-3.6000000000000001</v>
      </c>
      <c r="M6" s="12"/>
      <c r="N6" s="12">
        <f t="shared" ref="N6:N9" si="0">SUM(I6:L6)</f>
        <v>31.399999999999999</v>
      </c>
    </row>
    <row r="7" ht="12.75">
      <c r="B7" t="s">
        <v>276</v>
      </c>
      <c r="D7">
        <v>0.29999999999999999</v>
      </c>
      <c r="G7" s="12" t="s">
        <v>278</v>
      </c>
      <c r="H7" s="12" t="s">
        <v>279</v>
      </c>
      <c r="I7" s="12">
        <v>10</v>
      </c>
      <c r="J7" s="12"/>
      <c r="K7" s="12"/>
      <c r="L7" s="12">
        <v>21.399999999999999</v>
      </c>
      <c r="M7" s="12"/>
      <c r="N7" s="12">
        <f t="shared" si="0"/>
        <v>31.399999999999999</v>
      </c>
    </row>
    <row r="8" ht="12.75">
      <c r="B8" t="s">
        <v>276</v>
      </c>
      <c r="D8">
        <v>0.29999999999999999</v>
      </c>
      <c r="G8" s="12" t="s">
        <v>280</v>
      </c>
      <c r="H8" s="12" t="s">
        <v>281</v>
      </c>
      <c r="I8" s="12">
        <v>10</v>
      </c>
      <c r="J8" s="12" t="s">
        <v>282</v>
      </c>
      <c r="K8" s="12">
        <v>2</v>
      </c>
      <c r="L8" s="12">
        <v>19.399999999999999</v>
      </c>
      <c r="M8" s="12"/>
      <c r="N8" s="12">
        <f t="shared" si="0"/>
        <v>31.399999999999999</v>
      </c>
    </row>
    <row r="9" ht="12.75">
      <c r="B9" t="s">
        <v>283</v>
      </c>
      <c r="D9">
        <v>0.59999999999999998</v>
      </c>
      <c r="G9" s="12" t="s">
        <v>120</v>
      </c>
      <c r="H9" s="12" t="s">
        <v>284</v>
      </c>
      <c r="I9" s="12">
        <v>10</v>
      </c>
      <c r="J9" s="12" t="s">
        <v>282</v>
      </c>
      <c r="K9" s="12">
        <v>2</v>
      </c>
      <c r="L9" s="12">
        <v>19.399999999999999</v>
      </c>
      <c r="M9" s="12"/>
      <c r="N9" s="12">
        <f t="shared" si="0"/>
        <v>31.399999999999999</v>
      </c>
    </row>
    <row r="10" ht="12.75">
      <c r="B10" t="s">
        <v>285</v>
      </c>
      <c r="D10">
        <v>0.59999999999999998</v>
      </c>
      <c r="G10" s="12" t="s">
        <v>286</v>
      </c>
      <c r="H10" s="12" t="s">
        <v>281</v>
      </c>
      <c r="I10" s="12">
        <v>10</v>
      </c>
      <c r="J10" s="12"/>
      <c r="K10" s="12"/>
      <c r="L10" s="12">
        <v>21.399999999999999</v>
      </c>
      <c r="M10" s="12"/>
      <c r="N10" s="12">
        <f t="shared" ref="N10:N24" si="1">SUM(I10:L10)</f>
        <v>31.399999999999999</v>
      </c>
    </row>
    <row r="11" ht="12.75">
      <c r="B11" t="s">
        <v>287</v>
      </c>
      <c r="D11">
        <v>0.29999999999999999</v>
      </c>
      <c r="G11" s="12" t="s">
        <v>232</v>
      </c>
      <c r="H11" s="12" t="s">
        <v>288</v>
      </c>
      <c r="I11" s="12">
        <v>35</v>
      </c>
      <c r="J11" s="12"/>
      <c r="K11" s="12"/>
      <c r="L11" s="12">
        <v>-3.6000000000000001</v>
      </c>
      <c r="M11" s="12"/>
      <c r="N11" s="12">
        <f t="shared" si="1"/>
        <v>31.399999999999999</v>
      </c>
    </row>
    <row r="12" ht="12.75">
      <c r="B12" t="s">
        <v>287</v>
      </c>
      <c r="D12">
        <v>0.29999999999999999</v>
      </c>
      <c r="G12" s="12" t="s">
        <v>222</v>
      </c>
      <c r="H12" s="12" t="s">
        <v>281</v>
      </c>
      <c r="I12" s="12">
        <v>10</v>
      </c>
      <c r="J12" s="12"/>
      <c r="K12" s="12"/>
      <c r="L12" s="12">
        <v>21.399999999999999</v>
      </c>
      <c r="M12" s="12"/>
      <c r="N12" s="12">
        <f t="shared" si="1"/>
        <v>31.399999999999999</v>
      </c>
    </row>
    <row r="13" ht="12.75">
      <c r="B13" t="s">
        <v>289</v>
      </c>
      <c r="D13">
        <v>40</v>
      </c>
      <c r="G13" s="12" t="s">
        <v>237</v>
      </c>
      <c r="H13" s="12" t="s">
        <v>284</v>
      </c>
      <c r="I13" s="12">
        <v>10</v>
      </c>
      <c r="J13" s="12"/>
      <c r="K13" s="12"/>
      <c r="L13" s="12">
        <v>21.399999999999999</v>
      </c>
      <c r="M13" s="12"/>
      <c r="N13" s="12">
        <f t="shared" si="1"/>
        <v>31.399999999999999</v>
      </c>
    </row>
    <row r="14" ht="12.75">
      <c r="B14" t="s">
        <v>290</v>
      </c>
      <c r="D14">
        <v>6</v>
      </c>
      <c r="G14" s="12" t="s">
        <v>240</v>
      </c>
      <c r="H14" s="12" t="s">
        <v>291</v>
      </c>
      <c r="I14" s="12">
        <v>3</v>
      </c>
      <c r="J14" s="12" t="s">
        <v>276</v>
      </c>
      <c r="K14" s="12">
        <v>0.29999999999999999</v>
      </c>
      <c r="L14" s="12">
        <v>28.100000000000001</v>
      </c>
      <c r="M14" s="12"/>
      <c r="N14" s="12">
        <f t="shared" si="1"/>
        <v>31.399999999999999</v>
      </c>
    </row>
    <row r="15" ht="12.75">
      <c r="B15" t="s">
        <v>282</v>
      </c>
      <c r="D15">
        <v>2</v>
      </c>
      <c r="G15" s="12" t="s">
        <v>49</v>
      </c>
      <c r="H15" s="12" t="s">
        <v>292</v>
      </c>
      <c r="I15" s="12">
        <v>35</v>
      </c>
      <c r="J15" s="12"/>
      <c r="K15" s="12"/>
      <c r="L15" s="12">
        <v>-3.6000000000000001</v>
      </c>
      <c r="M15" s="12"/>
      <c r="N15" s="12">
        <f t="shared" si="1"/>
        <v>31.399999999999999</v>
      </c>
    </row>
    <row r="16" ht="12.75">
      <c r="B16" t="s">
        <v>282</v>
      </c>
      <c r="D16">
        <v>2</v>
      </c>
      <c r="G16" s="12" t="s">
        <v>31</v>
      </c>
      <c r="H16" s="12" t="s">
        <v>293</v>
      </c>
      <c r="I16" s="12">
        <v>35</v>
      </c>
      <c r="J16" s="12"/>
      <c r="K16" s="12"/>
      <c r="L16" s="12">
        <v>-3.6000000000000001</v>
      </c>
      <c r="M16" s="12"/>
      <c r="N16" s="12">
        <f t="shared" si="1"/>
        <v>31.399999999999999</v>
      </c>
    </row>
    <row r="17" ht="12.75">
      <c r="B17" t="s">
        <v>282</v>
      </c>
      <c r="D17">
        <v>2</v>
      </c>
      <c r="G17" s="12" t="s">
        <v>45</v>
      </c>
      <c r="H17" s="12" t="s">
        <v>291</v>
      </c>
      <c r="I17" s="12">
        <v>3</v>
      </c>
      <c r="J17" s="12" t="s">
        <v>285</v>
      </c>
      <c r="K17" s="12">
        <v>0.59999999999999998</v>
      </c>
      <c r="L17" s="12">
        <v>27.800000000000001</v>
      </c>
      <c r="M17" s="12"/>
      <c r="N17" s="12">
        <f t="shared" si="1"/>
        <v>31.399999999999999</v>
      </c>
    </row>
    <row r="18" ht="12.75">
      <c r="B18" t="s">
        <v>282</v>
      </c>
      <c r="D18">
        <v>2</v>
      </c>
      <c r="G18" s="12" t="s">
        <v>294</v>
      </c>
      <c r="H18" s="12" t="s">
        <v>279</v>
      </c>
      <c r="I18" s="12">
        <v>10</v>
      </c>
      <c r="J18" s="12" t="s">
        <v>287</v>
      </c>
      <c r="K18" s="12">
        <v>0.29999999999999999</v>
      </c>
      <c r="L18" s="12">
        <v>21.100000000000001</v>
      </c>
      <c r="M18" s="12"/>
      <c r="N18" s="12">
        <f t="shared" si="1"/>
        <v>31.399999999999999</v>
      </c>
    </row>
    <row r="19" ht="12.75">
      <c r="B19" t="s">
        <v>295</v>
      </c>
      <c r="D19">
        <v>0.29999999999999999</v>
      </c>
      <c r="G19" s="12" t="s">
        <v>85</v>
      </c>
      <c r="H19" s="12" t="s">
        <v>296</v>
      </c>
      <c r="I19" s="12">
        <v>0.59999999999999998</v>
      </c>
      <c r="J19" s="12" t="s">
        <v>295</v>
      </c>
      <c r="K19" s="12">
        <v>0.29999999999999999</v>
      </c>
      <c r="L19" s="12">
        <v>30.5</v>
      </c>
      <c r="M19" s="12"/>
      <c r="N19" s="12">
        <f t="shared" si="1"/>
        <v>31.399999999999999</v>
      </c>
    </row>
    <row r="20" ht="12.75">
      <c r="B20" t="s">
        <v>297</v>
      </c>
      <c r="D20">
        <v>70</v>
      </c>
      <c r="G20" s="12" t="s">
        <v>100</v>
      </c>
      <c r="H20" s="12" t="s">
        <v>283</v>
      </c>
      <c r="I20" s="12">
        <v>0.59999999999999998</v>
      </c>
      <c r="J20" s="12" t="s">
        <v>282</v>
      </c>
      <c r="K20" s="12">
        <v>2</v>
      </c>
      <c r="L20" s="12">
        <v>28.800000000000001</v>
      </c>
      <c r="M20" s="12"/>
      <c r="N20" s="12">
        <f t="shared" si="1"/>
        <v>31.399999999999999</v>
      </c>
    </row>
    <row r="21" ht="12.75">
      <c r="B21" t="s">
        <v>298</v>
      </c>
      <c r="D21">
        <v>70</v>
      </c>
      <c r="G21" s="12" t="s">
        <v>299</v>
      </c>
      <c r="H21" s="12" t="s">
        <v>300</v>
      </c>
      <c r="I21" s="12">
        <v>0.29999999999999999</v>
      </c>
      <c r="J21" s="12" t="s">
        <v>276</v>
      </c>
      <c r="K21" s="12">
        <v>0.29999999999999999</v>
      </c>
      <c r="L21" s="12">
        <v>30.800000000000001</v>
      </c>
      <c r="M21" s="12"/>
      <c r="N21" s="12">
        <f t="shared" si="1"/>
        <v>31.399999999999999</v>
      </c>
    </row>
    <row r="22" ht="12.75">
      <c r="B22" t="s">
        <v>301</v>
      </c>
      <c r="D22">
        <v>110</v>
      </c>
      <c r="G22" s="12" t="s">
        <v>230</v>
      </c>
      <c r="H22" s="12" t="s">
        <v>302</v>
      </c>
      <c r="I22" s="12">
        <v>15</v>
      </c>
      <c r="J22" s="12"/>
      <c r="K22" s="12"/>
      <c r="L22" s="12">
        <v>16.399999999999999</v>
      </c>
      <c r="M22" s="12"/>
      <c r="N22" s="12">
        <f t="shared" si="1"/>
        <v>31.399999999999999</v>
      </c>
    </row>
    <row r="23" ht="12.75">
      <c r="B23" t="s">
        <v>300</v>
      </c>
      <c r="D23">
        <v>0.29999999999999999</v>
      </c>
      <c r="G23" s="12" t="s">
        <v>303</v>
      </c>
      <c r="H23" s="12" t="s">
        <v>296</v>
      </c>
      <c r="I23" s="12">
        <v>0.59999999999999998</v>
      </c>
      <c r="J23" s="12" t="s">
        <v>282</v>
      </c>
      <c r="K23" s="12">
        <v>2</v>
      </c>
      <c r="L23" s="12">
        <v>28.800000000000001</v>
      </c>
      <c r="M23" s="12"/>
      <c r="N23" s="12">
        <f t="shared" si="1"/>
        <v>31.399999999999999</v>
      </c>
    </row>
    <row r="24" ht="12.75">
      <c r="B24" t="s">
        <v>288</v>
      </c>
      <c r="D24">
        <v>40</v>
      </c>
      <c r="G24" s="12" t="s">
        <v>244</v>
      </c>
      <c r="H24" s="12" t="s">
        <v>281</v>
      </c>
      <c r="I24" s="12">
        <v>10</v>
      </c>
      <c r="J24" s="12"/>
      <c r="K24" s="12"/>
      <c r="L24" s="12">
        <v>21.399999999999999</v>
      </c>
      <c r="M24" s="12"/>
      <c r="N24" s="12">
        <f t="shared" si="1"/>
        <v>31.399999999999999</v>
      </c>
    </row>
    <row r="25" ht="12.75">
      <c r="B25" t="s">
        <v>292</v>
      </c>
      <c r="D25">
        <v>40</v>
      </c>
      <c r="G25" s="2"/>
    </row>
    <row r="26" ht="12.75">
      <c r="B26" t="s">
        <v>291</v>
      </c>
      <c r="D26">
        <v>3</v>
      </c>
      <c r="G26" s="2"/>
    </row>
    <row r="27" ht="12.75">
      <c r="B27" t="s">
        <v>291</v>
      </c>
      <c r="D27">
        <v>3</v>
      </c>
      <c r="G27" s="2"/>
    </row>
    <row r="28" ht="12.75">
      <c r="B28" t="s">
        <v>291</v>
      </c>
      <c r="D28">
        <v>3</v>
      </c>
      <c r="G28" s="2"/>
    </row>
    <row r="29" ht="12.75">
      <c r="B29" t="s">
        <v>304</v>
      </c>
      <c r="D29">
        <v>35</v>
      </c>
      <c r="G29" s="2"/>
    </row>
    <row r="30" ht="12.75">
      <c r="B30" t="s">
        <v>296</v>
      </c>
      <c r="D30">
        <v>0.59999999999999998</v>
      </c>
      <c r="G30" s="2"/>
    </row>
    <row r="31" ht="12.75">
      <c r="B31" t="s">
        <v>296</v>
      </c>
      <c r="D31">
        <v>0.59999999999999998</v>
      </c>
      <c r="G31" s="2"/>
    </row>
    <row r="32" ht="12.75">
      <c r="B32" t="s">
        <v>279</v>
      </c>
      <c r="D32">
        <v>10</v>
      </c>
      <c r="G32" s="2"/>
    </row>
    <row r="33" ht="12.75">
      <c r="B33" t="s">
        <v>279</v>
      </c>
      <c r="D33">
        <v>10</v>
      </c>
      <c r="G33" s="2"/>
    </row>
    <row r="34" ht="12.75">
      <c r="B34" t="s">
        <v>284</v>
      </c>
      <c r="D34">
        <v>10</v>
      </c>
      <c r="G34" s="2"/>
    </row>
    <row r="35" ht="12.75">
      <c r="B35" t="s">
        <v>284</v>
      </c>
      <c r="D35">
        <v>10</v>
      </c>
      <c r="G35" s="2"/>
    </row>
    <row r="36" ht="12.75">
      <c r="B36" t="s">
        <v>302</v>
      </c>
      <c r="D36">
        <v>15</v>
      </c>
      <c r="G36" s="2"/>
    </row>
    <row r="37" ht="12.75">
      <c r="B37" t="s">
        <v>277</v>
      </c>
      <c r="D37">
        <v>35</v>
      </c>
      <c r="G37" s="2"/>
    </row>
    <row r="38" ht="12.75">
      <c r="B38" t="s">
        <v>293</v>
      </c>
      <c r="D38">
        <v>35</v>
      </c>
      <c r="G38" s="2"/>
    </row>
    <row r="39" ht="12.75">
      <c r="G39" s="2"/>
    </row>
    <row r="40" ht="12.75">
      <c r="G40" s="2"/>
    </row>
    <row r="45" ht="12.75">
      <c r="B45" t="s">
        <v>305</v>
      </c>
      <c r="F45" s="12"/>
      <c r="G45" s="12"/>
      <c r="H45" s="12"/>
      <c r="I45" s="12"/>
      <c r="J45" s="12"/>
      <c r="K45" s="12"/>
      <c r="L45" s="12"/>
      <c r="M45" s="12"/>
      <c r="N45" s="12"/>
      <c r="O45" s="12" t="s">
        <v>274</v>
      </c>
      <c r="P45" s="12" t="s">
        <v>275</v>
      </c>
      <c r="Q45" t="s">
        <v>306</v>
      </c>
    </row>
    <row r="46" ht="12.75">
      <c r="B46" s="40" t="s">
        <v>307</v>
      </c>
      <c r="C46" s="40">
        <v>10</v>
      </c>
      <c r="F46" s="12">
        <v>1</v>
      </c>
      <c r="G46" s="41" t="s">
        <v>308</v>
      </c>
      <c r="H46" s="12" t="s">
        <v>309</v>
      </c>
      <c r="I46" s="12">
        <v>5</v>
      </c>
      <c r="J46" s="12" t="s">
        <v>310</v>
      </c>
      <c r="K46" s="12">
        <v>3</v>
      </c>
      <c r="L46" s="12"/>
      <c r="M46" s="12"/>
      <c r="N46" s="12"/>
      <c r="O46" s="12">
        <f t="shared" ref="O46:O58" si="2">41.4-P46</f>
        <v>33.399999999999999</v>
      </c>
      <c r="P46" s="12">
        <f t="shared" ref="P46:P99" si="3">SUM(H46:M46)</f>
        <v>8</v>
      </c>
      <c r="Q46">
        <f t="shared" ref="Q46:Q58" si="4">O46+P46</f>
        <v>41.399999999999999</v>
      </c>
    </row>
    <row r="47" ht="12.75">
      <c r="B47" s="40" t="s">
        <v>307</v>
      </c>
      <c r="C47" s="40">
        <v>10</v>
      </c>
      <c r="F47" s="12">
        <v>2</v>
      </c>
      <c r="G47" s="41" t="s">
        <v>311</v>
      </c>
      <c r="H47" s="12" t="s">
        <v>312</v>
      </c>
      <c r="I47" s="12">
        <v>10</v>
      </c>
      <c r="J47" s="12"/>
      <c r="K47" s="12"/>
      <c r="L47" s="12"/>
      <c r="M47" s="12"/>
      <c r="N47" s="12"/>
      <c r="O47" s="12">
        <f t="shared" si="2"/>
        <v>31.399999999999999</v>
      </c>
      <c r="P47" s="12">
        <f t="shared" si="3"/>
        <v>10</v>
      </c>
      <c r="Q47">
        <f t="shared" si="4"/>
        <v>41.399999999999999</v>
      </c>
    </row>
    <row r="48" ht="12.75">
      <c r="B48" s="40" t="s">
        <v>307</v>
      </c>
      <c r="C48" s="40">
        <v>10</v>
      </c>
      <c r="D48" s="27"/>
      <c r="F48" s="12">
        <v>3</v>
      </c>
      <c r="G48" s="41" t="s">
        <v>20</v>
      </c>
      <c r="H48" s="12" t="s">
        <v>313</v>
      </c>
      <c r="I48" s="12">
        <v>3</v>
      </c>
      <c r="J48" s="12" t="s">
        <v>310</v>
      </c>
      <c r="K48" s="12">
        <v>3</v>
      </c>
      <c r="L48" s="12" t="s">
        <v>314</v>
      </c>
      <c r="M48" s="12">
        <v>0.5</v>
      </c>
      <c r="N48" s="12"/>
      <c r="O48" s="12">
        <f t="shared" si="2"/>
        <v>34.899999999999999</v>
      </c>
      <c r="P48" s="12">
        <f t="shared" si="3"/>
        <v>6.5</v>
      </c>
      <c r="Q48">
        <f t="shared" si="4"/>
        <v>41.399999999999999</v>
      </c>
    </row>
    <row r="49" ht="12.75">
      <c r="B49" t="s">
        <v>315</v>
      </c>
      <c r="C49">
        <v>1</v>
      </c>
      <c r="F49" s="42">
        <v>4</v>
      </c>
      <c r="G49" s="41" t="s">
        <v>316</v>
      </c>
      <c r="H49" s="12" t="s">
        <v>317</v>
      </c>
      <c r="I49" s="12">
        <v>8</v>
      </c>
      <c r="J49" s="12"/>
      <c r="K49" s="12"/>
      <c r="L49" s="12" t="s">
        <v>318</v>
      </c>
      <c r="M49" s="12">
        <v>0.29999999999999999</v>
      </c>
      <c r="N49" s="12"/>
      <c r="O49" s="12">
        <f t="shared" si="2"/>
        <v>33.100000000000001</v>
      </c>
      <c r="P49" s="12">
        <f t="shared" si="3"/>
        <v>8.3000000000000007</v>
      </c>
      <c r="Q49">
        <f t="shared" si="4"/>
        <v>41.399999999999999</v>
      </c>
    </row>
    <row r="50" ht="12.75">
      <c r="B50" s="40" t="s">
        <v>314</v>
      </c>
      <c r="C50" s="40">
        <v>0.5</v>
      </c>
      <c r="F50" s="42">
        <v>5</v>
      </c>
      <c r="G50" s="41" t="s">
        <v>222</v>
      </c>
      <c r="H50" s="12" t="s">
        <v>319</v>
      </c>
      <c r="I50" s="12">
        <v>5</v>
      </c>
      <c r="J50" s="12" t="s">
        <v>310</v>
      </c>
      <c r="K50" s="12">
        <v>3</v>
      </c>
      <c r="L50" s="12" t="s">
        <v>318</v>
      </c>
      <c r="M50" s="12">
        <v>0.29999999999999999</v>
      </c>
      <c r="N50" s="12"/>
      <c r="O50" s="12">
        <f t="shared" si="2"/>
        <v>33.100000000000001</v>
      </c>
      <c r="P50" s="12">
        <f t="shared" si="3"/>
        <v>8.3000000000000007</v>
      </c>
      <c r="Q50">
        <f t="shared" si="4"/>
        <v>41.399999999999999</v>
      </c>
    </row>
    <row r="51" ht="12.75">
      <c r="B51" t="s">
        <v>314</v>
      </c>
      <c r="C51">
        <v>0.5</v>
      </c>
      <c r="F51" s="42">
        <v>6</v>
      </c>
      <c r="G51" s="41" t="s">
        <v>45</v>
      </c>
      <c r="H51" s="12" t="s">
        <v>320</v>
      </c>
      <c r="I51" s="12">
        <v>3</v>
      </c>
      <c r="J51" s="12" t="s">
        <v>321</v>
      </c>
      <c r="K51" s="12">
        <v>0.29999999999999999</v>
      </c>
      <c r="L51" s="12"/>
      <c r="M51" s="12"/>
      <c r="N51" s="12"/>
      <c r="O51" s="12">
        <f t="shared" si="2"/>
        <v>38.100000000000001</v>
      </c>
      <c r="P51" s="12">
        <f t="shared" si="3"/>
        <v>3.2999999999999998</v>
      </c>
      <c r="Q51">
        <f t="shared" si="4"/>
        <v>41.399999999999999</v>
      </c>
    </row>
    <row r="52" ht="12.75">
      <c r="B52" t="s">
        <v>312</v>
      </c>
      <c r="C52">
        <v>10</v>
      </c>
      <c r="F52" s="42">
        <v>7</v>
      </c>
      <c r="G52" s="41" t="s">
        <v>322</v>
      </c>
      <c r="H52" s="12" t="s">
        <v>309</v>
      </c>
      <c r="I52" s="12">
        <v>5</v>
      </c>
      <c r="J52" s="12" t="s">
        <v>315</v>
      </c>
      <c r="K52" s="12">
        <v>1</v>
      </c>
      <c r="L52" s="12" t="s">
        <v>318</v>
      </c>
      <c r="M52" s="12">
        <v>0.29999999999999999</v>
      </c>
      <c r="N52" s="12"/>
      <c r="O52" s="12">
        <f t="shared" si="2"/>
        <v>35.100000000000001</v>
      </c>
      <c r="P52" s="12">
        <f t="shared" si="3"/>
        <v>6.2999999999999998</v>
      </c>
      <c r="Q52">
        <f t="shared" si="4"/>
        <v>41.399999999999999</v>
      </c>
    </row>
    <row r="53" ht="12.75">
      <c r="B53" t="s">
        <v>312</v>
      </c>
      <c r="C53">
        <v>10</v>
      </c>
      <c r="F53" s="42">
        <v>8</v>
      </c>
      <c r="G53" s="41" t="s">
        <v>85</v>
      </c>
      <c r="H53" s="12" t="s">
        <v>319</v>
      </c>
      <c r="I53" s="12">
        <v>5</v>
      </c>
      <c r="J53" s="12" t="s">
        <v>323</v>
      </c>
      <c r="K53" s="12">
        <v>2</v>
      </c>
      <c r="L53" s="12" t="s">
        <v>318</v>
      </c>
      <c r="M53" s="12">
        <v>0.29999999999999999</v>
      </c>
      <c r="N53" s="12"/>
      <c r="O53" s="12">
        <f t="shared" si="2"/>
        <v>34.100000000000001</v>
      </c>
      <c r="P53" s="12">
        <f t="shared" si="3"/>
        <v>7.2999999999999998</v>
      </c>
      <c r="Q53">
        <f t="shared" si="4"/>
        <v>41.399999999999999</v>
      </c>
    </row>
    <row r="54" ht="12.75">
      <c r="B54" t="s">
        <v>323</v>
      </c>
      <c r="C54">
        <v>2</v>
      </c>
      <c r="F54" s="42">
        <v>9</v>
      </c>
      <c r="G54" s="41" t="s">
        <v>230</v>
      </c>
      <c r="H54" s="12" t="s">
        <v>312</v>
      </c>
      <c r="I54" s="12">
        <v>10</v>
      </c>
      <c r="J54" s="12"/>
      <c r="K54" s="12"/>
      <c r="L54" s="12"/>
      <c r="M54" s="12"/>
      <c r="N54" s="12"/>
      <c r="O54" s="12">
        <f t="shared" si="2"/>
        <v>31.399999999999999</v>
      </c>
      <c r="P54" s="12">
        <f t="shared" si="3"/>
        <v>10</v>
      </c>
      <c r="Q54">
        <f t="shared" si="4"/>
        <v>41.399999999999999</v>
      </c>
    </row>
    <row r="55" ht="12.75">
      <c r="B55" t="s">
        <v>323</v>
      </c>
      <c r="C55">
        <v>2</v>
      </c>
      <c r="F55" s="42">
        <v>10</v>
      </c>
      <c r="G55" s="41" t="s">
        <v>233</v>
      </c>
      <c r="H55" s="12" t="s">
        <v>324</v>
      </c>
      <c r="I55" s="12">
        <v>15</v>
      </c>
      <c r="J55" s="12"/>
      <c r="K55" s="12"/>
      <c r="L55" s="12"/>
      <c r="M55" s="12"/>
      <c r="N55" s="12"/>
      <c r="O55" s="12">
        <f t="shared" si="2"/>
        <v>26.399999999999999</v>
      </c>
      <c r="P55" s="12">
        <f t="shared" si="3"/>
        <v>15</v>
      </c>
      <c r="Q55">
        <f t="shared" si="4"/>
        <v>41.399999999999999</v>
      </c>
    </row>
    <row r="56" ht="12.75">
      <c r="B56" t="s">
        <v>323</v>
      </c>
      <c r="C56">
        <v>2</v>
      </c>
      <c r="F56" s="42">
        <v>11</v>
      </c>
      <c r="G56" s="41" t="s">
        <v>120</v>
      </c>
      <c r="H56" s="12" t="s">
        <v>310</v>
      </c>
      <c r="I56" s="12">
        <v>3</v>
      </c>
      <c r="J56" s="12" t="s">
        <v>323</v>
      </c>
      <c r="K56" s="12">
        <v>2</v>
      </c>
      <c r="L56" s="12" t="s">
        <v>321</v>
      </c>
      <c r="M56" s="12">
        <v>0.29999999999999999</v>
      </c>
      <c r="N56" s="12"/>
      <c r="O56" s="12">
        <f t="shared" si="2"/>
        <v>36.100000000000001</v>
      </c>
      <c r="P56" s="12">
        <f t="shared" si="3"/>
        <v>5.2999999999999998</v>
      </c>
      <c r="Q56">
        <f t="shared" si="4"/>
        <v>41.399999999999999</v>
      </c>
    </row>
    <row r="57" ht="12.75">
      <c r="B57" s="40" t="s">
        <v>325</v>
      </c>
      <c r="C57" s="40">
        <v>40</v>
      </c>
      <c r="F57" s="42">
        <v>12</v>
      </c>
      <c r="G57" s="41" t="s">
        <v>244</v>
      </c>
      <c r="H57" s="12" t="s">
        <v>326</v>
      </c>
      <c r="I57" s="12">
        <v>6</v>
      </c>
      <c r="J57" s="12"/>
      <c r="K57" s="12"/>
      <c r="L57" s="12" t="s">
        <v>318</v>
      </c>
      <c r="M57" s="12">
        <v>0.29999999999999999</v>
      </c>
      <c r="N57" s="12"/>
      <c r="O57" s="12">
        <f t="shared" si="2"/>
        <v>35.100000000000001</v>
      </c>
      <c r="P57" s="12">
        <f t="shared" si="3"/>
        <v>6.2999999999999998</v>
      </c>
      <c r="Q57">
        <f t="shared" si="4"/>
        <v>41.399999999999999</v>
      </c>
    </row>
    <row r="58" ht="12.75">
      <c r="B58" s="40" t="s">
        <v>327</v>
      </c>
      <c r="C58" s="40">
        <v>8</v>
      </c>
      <c r="F58" s="42">
        <v>13</v>
      </c>
      <c r="G58" s="41" t="s">
        <v>299</v>
      </c>
      <c r="H58" s="12" t="s">
        <v>310</v>
      </c>
      <c r="I58" s="12">
        <v>3</v>
      </c>
      <c r="J58" s="12" t="s">
        <v>323</v>
      </c>
      <c r="K58" s="12">
        <v>2</v>
      </c>
      <c r="L58" s="12" t="s">
        <v>321</v>
      </c>
      <c r="M58" s="12">
        <v>0.29999999999999999</v>
      </c>
      <c r="N58" s="12"/>
      <c r="O58" s="12">
        <f t="shared" si="2"/>
        <v>36.100000000000001</v>
      </c>
      <c r="P58" s="12">
        <f t="shared" si="3"/>
        <v>5.2999999999999998</v>
      </c>
      <c r="Q58">
        <f t="shared" si="4"/>
        <v>41.399999999999999</v>
      </c>
    </row>
    <row r="59" ht="12.75">
      <c r="B59" t="s">
        <v>310</v>
      </c>
      <c r="C59">
        <v>3</v>
      </c>
      <c r="F59" s="27"/>
    </row>
    <row r="60" ht="12.75">
      <c r="B60" t="s">
        <v>310</v>
      </c>
      <c r="C60">
        <v>3</v>
      </c>
      <c r="F60" s="27"/>
    </row>
    <row r="61" ht="12.75">
      <c r="B61" t="s">
        <v>310</v>
      </c>
      <c r="C61">
        <v>3</v>
      </c>
      <c r="F61" s="27"/>
    </row>
    <row r="62" ht="12.75">
      <c r="B62" t="s">
        <v>310</v>
      </c>
      <c r="C62">
        <v>3</v>
      </c>
      <c r="F62" s="27"/>
    </row>
    <row r="63" ht="12.75">
      <c r="B63" t="s">
        <v>310</v>
      </c>
      <c r="C63">
        <v>3</v>
      </c>
      <c r="F63" s="27"/>
    </row>
    <row r="64" ht="12.75">
      <c r="B64" t="s">
        <v>318</v>
      </c>
      <c r="C64">
        <v>0.29999999999999999</v>
      </c>
      <c r="F64" s="27"/>
    </row>
    <row r="65" ht="12.75">
      <c r="B65" t="s">
        <v>318</v>
      </c>
      <c r="C65">
        <v>0.29999999999999999</v>
      </c>
      <c r="F65" s="27"/>
    </row>
    <row r="66" ht="12.75">
      <c r="B66" t="s">
        <v>318</v>
      </c>
      <c r="C66">
        <v>0.29999999999999999</v>
      </c>
      <c r="F66" s="27"/>
    </row>
    <row r="67" ht="12.75">
      <c r="B67" t="s">
        <v>318</v>
      </c>
      <c r="C67">
        <v>0.29999999999999999</v>
      </c>
      <c r="F67" s="27"/>
    </row>
    <row r="68" ht="12.75">
      <c r="B68" t="s">
        <v>318</v>
      </c>
      <c r="C68">
        <v>0.29999999999999999</v>
      </c>
      <c r="F68" s="27"/>
      <c r="G68" s="43" t="s">
        <v>31</v>
      </c>
    </row>
    <row r="69" ht="12.75">
      <c r="B69" s="40" t="s">
        <v>328</v>
      </c>
      <c r="C69" s="40">
        <v>120</v>
      </c>
      <c r="F69" s="27"/>
    </row>
    <row r="70" ht="12.75">
      <c r="B70" s="40" t="s">
        <v>329</v>
      </c>
      <c r="C70" s="40">
        <v>75</v>
      </c>
      <c r="F70" s="27"/>
    </row>
    <row r="71" ht="12.75">
      <c r="B71" s="7" t="s">
        <v>330</v>
      </c>
      <c r="C71" s="7">
        <v>120</v>
      </c>
      <c r="F71" s="27"/>
    </row>
    <row r="72" ht="12.75">
      <c r="B72" t="s">
        <v>321</v>
      </c>
      <c r="C72">
        <v>0.29999999999999999</v>
      </c>
      <c r="F72" s="27"/>
    </row>
    <row r="73" ht="12.75">
      <c r="B73" t="s">
        <v>321</v>
      </c>
      <c r="C73">
        <v>0.29999999999999999</v>
      </c>
      <c r="F73" s="27"/>
      <c r="P73" s="2"/>
      <c r="Q73" s="2"/>
      <c r="R73" s="2"/>
      <c r="S73" s="2"/>
    </row>
    <row r="74" ht="12.75">
      <c r="B74" t="s">
        <v>321</v>
      </c>
      <c r="C74">
        <v>0.29999999999999999</v>
      </c>
      <c r="F74" s="27"/>
      <c r="P74" s="2"/>
      <c r="Q74" s="2"/>
      <c r="R74" s="2"/>
      <c r="S74" s="2"/>
    </row>
    <row r="75" ht="12.75">
      <c r="B75" t="s">
        <v>313</v>
      </c>
      <c r="C75">
        <v>3</v>
      </c>
      <c r="F75" s="27"/>
      <c r="P75" s="2"/>
      <c r="Q75" s="2"/>
      <c r="R75" s="2"/>
      <c r="S75" s="2"/>
    </row>
    <row r="76" ht="12.75">
      <c r="B76" s="40" t="s">
        <v>331</v>
      </c>
      <c r="C76" s="40">
        <v>30</v>
      </c>
      <c r="F76" s="27"/>
      <c r="P76" s="2"/>
      <c r="Q76" s="2"/>
      <c r="R76" s="2"/>
      <c r="S76" s="2"/>
    </row>
    <row r="77" ht="12.75">
      <c r="B77" s="40" t="s">
        <v>320</v>
      </c>
      <c r="C77" s="40">
        <v>3</v>
      </c>
      <c r="F77" s="27"/>
      <c r="P77" s="2"/>
      <c r="Q77" s="2"/>
      <c r="R77" s="2"/>
      <c r="S77" s="2"/>
    </row>
    <row r="78" ht="12.75">
      <c r="B78" t="s">
        <v>320</v>
      </c>
      <c r="C78">
        <v>3</v>
      </c>
      <c r="F78" s="27"/>
      <c r="P78" s="2"/>
      <c r="Q78" s="2"/>
      <c r="R78" s="2"/>
      <c r="S78" s="2"/>
    </row>
    <row r="79" ht="12.75">
      <c r="B79" t="s">
        <v>319</v>
      </c>
      <c r="C79">
        <v>5</v>
      </c>
      <c r="F79" s="27"/>
      <c r="P79" s="2"/>
      <c r="Q79" s="2"/>
      <c r="R79" s="2"/>
      <c r="S79" s="2"/>
    </row>
    <row r="80" ht="12.75">
      <c r="B80" t="s">
        <v>319</v>
      </c>
      <c r="C80">
        <v>5</v>
      </c>
      <c r="F80" s="27"/>
      <c r="P80" s="2"/>
      <c r="Q80" s="2"/>
      <c r="R80" s="2"/>
      <c r="S80" s="2"/>
    </row>
    <row r="81" ht="12.75">
      <c r="B81" t="s">
        <v>324</v>
      </c>
      <c r="C81">
        <v>15</v>
      </c>
      <c r="F81" s="27"/>
      <c r="P81" s="2"/>
      <c r="Q81" s="2"/>
      <c r="R81" s="2"/>
      <c r="S81" s="2"/>
    </row>
    <row r="82" ht="12.75">
      <c r="B82" t="s">
        <v>309</v>
      </c>
      <c r="C82">
        <v>5</v>
      </c>
      <c r="F82" s="27"/>
      <c r="P82" s="2"/>
      <c r="Q82" s="2"/>
      <c r="R82" s="2"/>
      <c r="S82" s="2"/>
    </row>
    <row r="83" ht="12.75">
      <c r="B83" t="s">
        <v>309</v>
      </c>
      <c r="C83">
        <v>5</v>
      </c>
      <c r="F83" s="27"/>
    </row>
    <row r="84" ht="12.75">
      <c r="B84" t="s">
        <v>326</v>
      </c>
      <c r="C84">
        <v>6</v>
      </c>
      <c r="F84" s="27"/>
    </row>
    <row r="85" ht="12.75">
      <c r="B85" t="s">
        <v>317</v>
      </c>
      <c r="C85">
        <v>8</v>
      </c>
      <c r="F85" s="27"/>
    </row>
    <row r="86" ht="12.75">
      <c r="B86" s="40" t="s">
        <v>332</v>
      </c>
      <c r="C86" s="40">
        <v>12</v>
      </c>
      <c r="F86" s="27"/>
    </row>
    <row r="88" ht="12.75">
      <c r="B88" t="s">
        <v>333</v>
      </c>
      <c r="C88">
        <f>SUM(C46:C87)</f>
        <v>538.39999999999998</v>
      </c>
      <c r="D88">
        <f>C88/C89</f>
        <v>41.415384615384603</v>
      </c>
    </row>
    <row r="89" ht="12.75">
      <c r="B89" t="s">
        <v>334</v>
      </c>
      <c r="C89">
        <v>13</v>
      </c>
    </row>
    <row r="93" ht="12.75">
      <c r="B93" t="s">
        <v>335</v>
      </c>
    </row>
    <row r="94" ht="12.75">
      <c r="F94" s="12"/>
      <c r="G94" s="12"/>
      <c r="H94" s="12"/>
      <c r="I94" s="12"/>
      <c r="J94" s="12"/>
      <c r="K94" s="12"/>
      <c r="L94" s="12"/>
      <c r="M94" s="12"/>
      <c r="N94" s="12"/>
      <c r="O94" s="12" t="s">
        <v>274</v>
      </c>
      <c r="P94" s="12" t="s">
        <v>275</v>
      </c>
      <c r="Q94" t="s">
        <v>306</v>
      </c>
    </row>
    <row r="95" ht="12.75">
      <c r="B95" s="40" t="s">
        <v>336</v>
      </c>
      <c r="C95" s="40">
        <v>1</v>
      </c>
      <c r="F95" s="44">
        <v>1</v>
      </c>
      <c r="G95" s="12" t="s">
        <v>12</v>
      </c>
      <c r="H95" s="12" t="s">
        <v>337</v>
      </c>
      <c r="I95" s="12">
        <v>8</v>
      </c>
      <c r="J95" s="12" t="s">
        <v>338</v>
      </c>
      <c r="K95" s="12">
        <v>0.59999999999999998</v>
      </c>
      <c r="L95" s="12"/>
      <c r="M95" s="12"/>
      <c r="N95" s="12"/>
      <c r="O95" s="12">
        <f t="shared" ref="O95:O99" si="5">29.7-P95</f>
        <v>21.100000000000001</v>
      </c>
      <c r="P95" s="12">
        <f t="shared" si="3"/>
        <v>8.5999999999999996</v>
      </c>
    </row>
    <row r="96" ht="12.75">
      <c r="B96" t="s">
        <v>336</v>
      </c>
      <c r="C96">
        <v>1</v>
      </c>
      <c r="F96" s="44">
        <v>2</v>
      </c>
      <c r="G96" s="12" t="s">
        <v>339</v>
      </c>
      <c r="H96" s="12" t="s">
        <v>340</v>
      </c>
      <c r="I96" s="12">
        <v>2</v>
      </c>
      <c r="J96" s="12"/>
      <c r="K96" s="12"/>
      <c r="L96" s="12"/>
      <c r="M96" s="12"/>
      <c r="N96" s="12"/>
      <c r="O96" s="12">
        <f t="shared" si="5"/>
        <v>27.699999999999999</v>
      </c>
      <c r="P96" s="12">
        <f t="shared" si="3"/>
        <v>2</v>
      </c>
    </row>
    <row r="97" ht="12.75">
      <c r="B97" t="s">
        <v>338</v>
      </c>
      <c r="C97">
        <v>0.59999999999999998</v>
      </c>
      <c r="F97" s="44">
        <v>3</v>
      </c>
      <c r="G97" s="12" t="s">
        <v>240</v>
      </c>
      <c r="H97" s="12" t="s">
        <v>341</v>
      </c>
      <c r="I97" s="12">
        <v>5</v>
      </c>
      <c r="J97" s="12"/>
      <c r="K97" s="12"/>
      <c r="L97" s="12"/>
      <c r="M97" s="12"/>
      <c r="N97" s="12"/>
      <c r="O97" s="12">
        <f t="shared" si="5"/>
        <v>24.699999999999999</v>
      </c>
      <c r="P97" s="12">
        <f t="shared" si="3"/>
        <v>5</v>
      </c>
    </row>
    <row r="98" ht="12.75">
      <c r="B98" t="s">
        <v>342</v>
      </c>
      <c r="C98">
        <v>2</v>
      </c>
      <c r="F98" s="44">
        <v>4</v>
      </c>
      <c r="G98" s="29" t="s">
        <v>303</v>
      </c>
      <c r="H98" s="29"/>
      <c r="I98" s="29"/>
      <c r="J98" s="29"/>
      <c r="K98" s="29"/>
      <c r="L98" s="29"/>
      <c r="M98" s="29"/>
      <c r="N98" s="29"/>
      <c r="O98" s="29">
        <f t="shared" si="5"/>
        <v>29.699999999999999</v>
      </c>
      <c r="P98" s="12">
        <f t="shared" si="3"/>
        <v>0</v>
      </c>
    </row>
    <row r="99" ht="12.75">
      <c r="B99" t="s">
        <v>342</v>
      </c>
      <c r="C99">
        <v>2</v>
      </c>
      <c r="F99" s="44">
        <v>5</v>
      </c>
      <c r="G99" s="12" t="s">
        <v>31</v>
      </c>
      <c r="H99" s="12" t="s">
        <v>343</v>
      </c>
      <c r="I99" s="12">
        <v>4</v>
      </c>
      <c r="J99" s="12"/>
      <c r="K99" s="12"/>
      <c r="L99" s="12"/>
      <c r="M99" s="12"/>
      <c r="N99" s="12"/>
      <c r="O99" s="12">
        <f t="shared" si="5"/>
        <v>25.699999999999999</v>
      </c>
      <c r="P99" s="12">
        <f t="shared" si="3"/>
        <v>4</v>
      </c>
    </row>
    <row r="100" ht="12.75">
      <c r="B100" t="s">
        <v>342</v>
      </c>
      <c r="C100">
        <v>2</v>
      </c>
      <c r="F100" s="44">
        <v>6</v>
      </c>
      <c r="G100" s="12" t="s">
        <v>222</v>
      </c>
      <c r="H100" s="12" t="s">
        <v>340</v>
      </c>
      <c r="I100" s="12">
        <v>2</v>
      </c>
      <c r="J100" s="12"/>
      <c r="K100" s="12"/>
      <c r="L100" s="12"/>
      <c r="M100" s="12"/>
      <c r="N100" s="12"/>
      <c r="O100" s="12">
        <f t="shared" ref="O100:O113" si="6">29.7-P100</f>
        <v>27.699999999999999</v>
      </c>
      <c r="P100" s="12">
        <f t="shared" ref="P100:P150" si="7">SUM(H100:M100)</f>
        <v>2</v>
      </c>
    </row>
    <row r="101" ht="12.75">
      <c r="B101" t="s">
        <v>344</v>
      </c>
      <c r="C101">
        <v>1</v>
      </c>
      <c r="F101" s="44">
        <v>7</v>
      </c>
      <c r="G101" s="12" t="s">
        <v>45</v>
      </c>
      <c r="H101" s="12" t="s">
        <v>345</v>
      </c>
      <c r="I101" s="12">
        <v>10</v>
      </c>
      <c r="J101" s="12"/>
      <c r="K101" s="12"/>
      <c r="L101" s="12"/>
      <c r="M101" s="12"/>
      <c r="N101" s="12"/>
      <c r="O101" s="12">
        <f t="shared" si="6"/>
        <v>19.699999999999999</v>
      </c>
      <c r="P101" s="12">
        <f t="shared" si="7"/>
        <v>10</v>
      </c>
    </row>
    <row r="102" ht="12.75">
      <c r="B102" t="s">
        <v>344</v>
      </c>
      <c r="C102">
        <v>1</v>
      </c>
      <c r="F102" s="44">
        <v>8</v>
      </c>
      <c r="G102" s="12" t="s">
        <v>49</v>
      </c>
      <c r="H102" s="12" t="s">
        <v>342</v>
      </c>
      <c r="I102" s="12">
        <v>2</v>
      </c>
      <c r="J102" s="12"/>
      <c r="K102" s="12"/>
      <c r="L102" s="12"/>
      <c r="M102" s="12"/>
      <c r="N102" s="12"/>
      <c r="O102" s="12">
        <f t="shared" si="6"/>
        <v>27.699999999999999</v>
      </c>
      <c r="P102" s="12">
        <f t="shared" si="7"/>
        <v>2</v>
      </c>
    </row>
    <row r="103" ht="12.75">
      <c r="B103" s="40" t="s">
        <v>346</v>
      </c>
      <c r="C103" s="40">
        <v>1</v>
      </c>
      <c r="F103" s="44">
        <v>9</v>
      </c>
      <c r="G103" s="12" t="s">
        <v>347</v>
      </c>
      <c r="H103" s="12" t="s">
        <v>346</v>
      </c>
      <c r="I103" s="12">
        <v>1</v>
      </c>
      <c r="J103" s="12" t="s">
        <v>348</v>
      </c>
      <c r="K103" s="12">
        <v>0.69999999999999996</v>
      </c>
      <c r="L103" s="12"/>
      <c r="M103" s="12"/>
      <c r="N103" s="12"/>
      <c r="O103" s="12">
        <f t="shared" si="6"/>
        <v>28</v>
      </c>
      <c r="P103" s="12">
        <f t="shared" si="7"/>
        <v>1.7</v>
      </c>
    </row>
    <row r="104" ht="12.75">
      <c r="B104" t="s">
        <v>346</v>
      </c>
      <c r="C104">
        <v>1</v>
      </c>
      <c r="F104" s="44">
        <v>10</v>
      </c>
      <c r="G104" s="12" t="s">
        <v>349</v>
      </c>
      <c r="H104" s="12" t="s">
        <v>342</v>
      </c>
      <c r="I104" s="12">
        <v>2</v>
      </c>
      <c r="J104" s="12"/>
      <c r="K104" s="12"/>
      <c r="L104" s="12"/>
      <c r="M104" s="12"/>
      <c r="N104" s="12"/>
      <c r="O104" s="12">
        <f t="shared" si="6"/>
        <v>27.699999999999999</v>
      </c>
      <c r="P104" s="12">
        <f t="shared" si="7"/>
        <v>2</v>
      </c>
    </row>
    <row r="105" ht="12.75">
      <c r="B105" t="s">
        <v>346</v>
      </c>
      <c r="C105">
        <v>1</v>
      </c>
      <c r="F105" s="44">
        <v>11</v>
      </c>
      <c r="G105" s="12" t="s">
        <v>350</v>
      </c>
      <c r="H105" s="12" t="s">
        <v>342</v>
      </c>
      <c r="I105" s="12">
        <v>2</v>
      </c>
      <c r="J105" s="12"/>
      <c r="K105" s="12"/>
      <c r="L105" s="12"/>
      <c r="M105" s="12"/>
      <c r="N105" s="12"/>
      <c r="O105" s="12">
        <f t="shared" si="6"/>
        <v>27.699999999999999</v>
      </c>
      <c r="P105" s="12">
        <f t="shared" si="7"/>
        <v>2</v>
      </c>
    </row>
    <row r="106" ht="12.75">
      <c r="B106" t="s">
        <v>348</v>
      </c>
      <c r="C106">
        <v>0.69999999999999996</v>
      </c>
      <c r="F106" s="44">
        <v>12</v>
      </c>
      <c r="G106" s="12" t="s">
        <v>351</v>
      </c>
      <c r="H106" s="12" t="s">
        <v>346</v>
      </c>
      <c r="I106" s="12">
        <v>1</v>
      </c>
      <c r="J106" s="12"/>
      <c r="K106" s="12"/>
      <c r="L106" s="12"/>
      <c r="M106" s="12"/>
      <c r="N106" s="12"/>
      <c r="O106" s="12">
        <f t="shared" si="6"/>
        <v>28.699999999999999</v>
      </c>
      <c r="P106" s="12">
        <f t="shared" si="7"/>
        <v>1</v>
      </c>
    </row>
    <row r="107" ht="12.75">
      <c r="B107" s="40" t="s">
        <v>325</v>
      </c>
      <c r="C107" s="40">
        <v>40</v>
      </c>
      <c r="F107" s="44">
        <v>13</v>
      </c>
      <c r="G107" s="12" t="s">
        <v>230</v>
      </c>
      <c r="H107" s="12" t="s">
        <v>343</v>
      </c>
      <c r="I107" s="12">
        <v>4</v>
      </c>
      <c r="J107" s="12"/>
      <c r="K107" s="12"/>
      <c r="L107" s="12"/>
      <c r="M107" s="12"/>
      <c r="N107" s="12"/>
      <c r="O107" s="12">
        <f t="shared" si="6"/>
        <v>25.699999999999999</v>
      </c>
      <c r="P107" s="12">
        <f t="shared" si="7"/>
        <v>4</v>
      </c>
    </row>
    <row r="108" ht="12.75">
      <c r="B108" s="40" t="s">
        <v>327</v>
      </c>
      <c r="C108" s="40">
        <v>8</v>
      </c>
      <c r="F108" s="44">
        <v>14</v>
      </c>
      <c r="G108" s="12" t="s">
        <v>232</v>
      </c>
      <c r="H108" s="12" t="s">
        <v>344</v>
      </c>
      <c r="I108" s="12">
        <v>1</v>
      </c>
      <c r="J108" s="12" t="s">
        <v>336</v>
      </c>
      <c r="K108" s="12">
        <v>1</v>
      </c>
      <c r="L108" s="12"/>
      <c r="M108" s="12"/>
      <c r="N108" s="12"/>
      <c r="O108" s="12">
        <f t="shared" si="6"/>
        <v>27.699999999999999</v>
      </c>
      <c r="P108" s="12">
        <f t="shared" si="7"/>
        <v>2</v>
      </c>
    </row>
    <row r="109" ht="12.75">
      <c r="B109" s="7" t="s">
        <v>328</v>
      </c>
      <c r="C109" s="7">
        <v>120</v>
      </c>
      <c r="F109" s="44">
        <v>15</v>
      </c>
      <c r="G109" s="29" t="s">
        <v>352</v>
      </c>
      <c r="H109" s="29"/>
      <c r="I109" s="29"/>
      <c r="J109" s="29"/>
      <c r="K109" s="29"/>
      <c r="L109" s="29"/>
      <c r="M109" s="29"/>
      <c r="N109" s="29"/>
      <c r="O109" s="29">
        <f t="shared" si="6"/>
        <v>29.699999999999999</v>
      </c>
      <c r="P109" s="12">
        <f t="shared" si="7"/>
        <v>0</v>
      </c>
    </row>
    <row r="110" ht="12.75">
      <c r="B110" s="40" t="s">
        <v>353</v>
      </c>
      <c r="C110" s="40">
        <v>25</v>
      </c>
      <c r="F110" s="44">
        <v>16</v>
      </c>
      <c r="G110" s="12" t="s">
        <v>120</v>
      </c>
      <c r="H110" s="12" t="s">
        <v>345</v>
      </c>
      <c r="I110" s="12">
        <v>10</v>
      </c>
      <c r="J110" s="12"/>
      <c r="K110" s="12"/>
      <c r="L110" s="12"/>
      <c r="M110" s="12"/>
      <c r="N110" s="12"/>
      <c r="O110" s="12">
        <f t="shared" si="6"/>
        <v>19.699999999999999</v>
      </c>
      <c r="P110" s="12">
        <f t="shared" si="7"/>
        <v>10</v>
      </c>
    </row>
    <row r="111" ht="12.75">
      <c r="B111" s="40" t="s">
        <v>330</v>
      </c>
      <c r="C111" s="40">
        <v>120</v>
      </c>
      <c r="F111" s="44">
        <v>17</v>
      </c>
      <c r="G111" s="12" t="s">
        <v>354</v>
      </c>
      <c r="H111" s="12" t="s">
        <v>355</v>
      </c>
      <c r="I111" s="12">
        <v>12</v>
      </c>
      <c r="J111" s="12"/>
      <c r="K111" s="12"/>
      <c r="L111" s="12"/>
      <c r="M111" s="12"/>
      <c r="N111" s="12"/>
      <c r="O111" s="12">
        <f t="shared" si="6"/>
        <v>17.699999999999999</v>
      </c>
      <c r="P111" s="12">
        <f t="shared" si="7"/>
        <v>12</v>
      </c>
    </row>
    <row r="112" ht="12.75">
      <c r="B112" s="40" t="s">
        <v>356</v>
      </c>
      <c r="C112" s="40">
        <v>30</v>
      </c>
      <c r="F112" s="44">
        <v>18</v>
      </c>
      <c r="G112" s="12" t="s">
        <v>357</v>
      </c>
      <c r="H112" s="12" t="s">
        <v>344</v>
      </c>
      <c r="I112" s="12">
        <v>1</v>
      </c>
      <c r="J112" s="12"/>
      <c r="K112" s="12"/>
      <c r="L112" s="12"/>
      <c r="M112" s="12"/>
      <c r="N112" s="12"/>
      <c r="O112" s="12">
        <f t="shared" si="6"/>
        <v>28.699999999999999</v>
      </c>
      <c r="P112" s="12">
        <f t="shared" si="7"/>
        <v>1</v>
      </c>
    </row>
    <row r="113" ht="12.75">
      <c r="B113" s="40" t="s">
        <v>356</v>
      </c>
      <c r="C113" s="40">
        <v>30</v>
      </c>
      <c r="F113" s="44">
        <v>19</v>
      </c>
      <c r="G113" s="12" t="s">
        <v>133</v>
      </c>
      <c r="H113" s="12" t="s">
        <v>345</v>
      </c>
      <c r="I113" s="12">
        <v>10</v>
      </c>
      <c r="J113" s="12"/>
      <c r="K113" s="12"/>
      <c r="L113" s="12"/>
      <c r="M113" s="12"/>
      <c r="N113" s="12"/>
      <c r="O113" s="12">
        <f t="shared" si="6"/>
        <v>19.699999999999999</v>
      </c>
      <c r="P113" s="12">
        <f t="shared" si="7"/>
        <v>10</v>
      </c>
    </row>
    <row r="114" ht="12.75">
      <c r="B114" s="40" t="s">
        <v>356</v>
      </c>
      <c r="C114" s="40">
        <v>30</v>
      </c>
      <c r="F114" s="27"/>
    </row>
    <row r="115" ht="12.75">
      <c r="B115" s="40" t="s">
        <v>331</v>
      </c>
      <c r="C115" s="40">
        <v>30</v>
      </c>
      <c r="F115" s="27"/>
    </row>
    <row r="116" ht="12.75">
      <c r="B116" t="s">
        <v>340</v>
      </c>
      <c r="C116">
        <v>2</v>
      </c>
      <c r="F116" s="27"/>
    </row>
    <row r="117" ht="12.75">
      <c r="B117" t="s">
        <v>340</v>
      </c>
      <c r="C117">
        <v>2</v>
      </c>
      <c r="F117" s="27"/>
      <c r="G117" t="s">
        <v>20</v>
      </c>
    </row>
    <row r="118" ht="12.75">
      <c r="B118" t="s">
        <v>345</v>
      </c>
      <c r="C118">
        <v>10</v>
      </c>
      <c r="F118" s="27"/>
    </row>
    <row r="119" ht="12.75">
      <c r="B119" t="s">
        <v>345</v>
      </c>
      <c r="C119">
        <v>10</v>
      </c>
      <c r="F119" s="27"/>
    </row>
    <row r="120" ht="12.75">
      <c r="B120" t="s">
        <v>345</v>
      </c>
      <c r="C120">
        <v>10</v>
      </c>
      <c r="F120" s="27"/>
    </row>
    <row r="121" ht="12.75">
      <c r="B121" s="40" t="s">
        <v>358</v>
      </c>
      <c r="C121" s="40">
        <v>20</v>
      </c>
      <c r="F121" s="27"/>
    </row>
    <row r="122" ht="12.75">
      <c r="B122" s="40" t="s">
        <v>358</v>
      </c>
      <c r="C122" s="40">
        <v>20</v>
      </c>
      <c r="F122" s="27"/>
    </row>
    <row r="123" ht="12.75">
      <c r="B123" t="s">
        <v>341</v>
      </c>
      <c r="C123">
        <v>5</v>
      </c>
      <c r="F123" s="27"/>
    </row>
    <row r="124" ht="12.75">
      <c r="B124" t="s">
        <v>343</v>
      </c>
      <c r="C124">
        <v>4</v>
      </c>
      <c r="F124" s="27"/>
    </row>
    <row r="125" ht="12.75">
      <c r="B125" t="s">
        <v>343</v>
      </c>
      <c r="C125">
        <v>4</v>
      </c>
      <c r="F125" s="27"/>
    </row>
    <row r="126" ht="12.75">
      <c r="B126" t="s">
        <v>355</v>
      </c>
      <c r="C126">
        <v>12</v>
      </c>
      <c r="F126" s="27"/>
    </row>
    <row r="127" ht="12.75">
      <c r="B127" t="s">
        <v>337</v>
      </c>
      <c r="C127">
        <v>8</v>
      </c>
      <c r="F127" s="27"/>
    </row>
    <row r="128" ht="12.75">
      <c r="B128" s="40" t="s">
        <v>359</v>
      </c>
      <c r="C128" s="40">
        <v>10</v>
      </c>
      <c r="F128" s="27"/>
    </row>
    <row r="130" ht="12.75">
      <c r="B130" t="s">
        <v>333</v>
      </c>
      <c r="C130">
        <f>SUM(C95:C129)</f>
        <v>564.29999999999995</v>
      </c>
      <c r="D130">
        <f>C130/C131</f>
        <v>29.699999999999999</v>
      </c>
    </row>
    <row r="131" ht="12.75">
      <c r="B131" t="s">
        <v>334</v>
      </c>
      <c r="C131">
        <v>19</v>
      </c>
    </row>
    <row r="135" ht="12.75">
      <c r="B135" t="s">
        <v>360</v>
      </c>
    </row>
    <row r="136" ht="12.75">
      <c r="O136" s="12" t="s">
        <v>274</v>
      </c>
      <c r="P136" s="12" t="s">
        <v>275</v>
      </c>
      <c r="Q136" t="s">
        <v>306</v>
      </c>
    </row>
    <row r="137" ht="12.75">
      <c r="B137" s="40" t="s">
        <v>361</v>
      </c>
      <c r="C137" s="40">
        <f>4*11</f>
        <v>44</v>
      </c>
      <c r="F137" s="2">
        <v>1</v>
      </c>
      <c r="G137" s="2" t="s">
        <v>12</v>
      </c>
      <c r="H137" t="s">
        <v>341</v>
      </c>
      <c r="I137">
        <v>5</v>
      </c>
      <c r="J137" t="s">
        <v>362</v>
      </c>
      <c r="K137">
        <v>2</v>
      </c>
      <c r="O137">
        <f t="shared" ref="O137:O150" si="8">34.4-P137</f>
        <v>27.399999999999999</v>
      </c>
      <c r="P137">
        <f t="shared" si="7"/>
        <v>7</v>
      </c>
    </row>
    <row r="138" ht="12.75">
      <c r="B138" t="s">
        <v>363</v>
      </c>
      <c r="C138">
        <v>2</v>
      </c>
      <c r="F138" s="27">
        <v>2</v>
      </c>
      <c r="G138" s="2" t="s">
        <v>218</v>
      </c>
      <c r="H138" t="s">
        <v>324</v>
      </c>
      <c r="I138">
        <v>15</v>
      </c>
      <c r="J138" t="s">
        <v>364</v>
      </c>
      <c r="O138">
        <f t="shared" si="8"/>
        <v>19.399999999999999</v>
      </c>
      <c r="P138">
        <f t="shared" si="7"/>
        <v>15</v>
      </c>
    </row>
    <row r="139" ht="12.75">
      <c r="B139" s="40" t="s">
        <v>365</v>
      </c>
      <c r="C139" s="40">
        <v>80</v>
      </c>
      <c r="F139" s="27">
        <v>3</v>
      </c>
      <c r="G139" s="7" t="s">
        <v>303</v>
      </c>
      <c r="O139">
        <f t="shared" si="8"/>
        <v>34.399999999999999</v>
      </c>
      <c r="P139">
        <f t="shared" si="7"/>
        <v>0</v>
      </c>
    </row>
    <row r="140" ht="12.75">
      <c r="B140" t="s">
        <v>366</v>
      </c>
      <c r="C140">
        <v>1.5</v>
      </c>
      <c r="F140" s="27">
        <v>4</v>
      </c>
      <c r="G140" s="2" t="s">
        <v>367</v>
      </c>
      <c r="H140" t="s">
        <v>341</v>
      </c>
      <c r="I140">
        <v>5</v>
      </c>
      <c r="J140" t="s">
        <v>362</v>
      </c>
      <c r="K140">
        <v>2</v>
      </c>
      <c r="O140">
        <f t="shared" si="8"/>
        <v>27.399999999999999</v>
      </c>
      <c r="P140">
        <f t="shared" si="7"/>
        <v>7</v>
      </c>
    </row>
    <row r="141" ht="12.75">
      <c r="B141" t="s">
        <v>346</v>
      </c>
      <c r="C141">
        <v>1</v>
      </c>
      <c r="F141" s="27">
        <v>5</v>
      </c>
      <c r="G141" s="2" t="s">
        <v>222</v>
      </c>
      <c r="H141" t="s">
        <v>326</v>
      </c>
      <c r="I141">
        <v>6</v>
      </c>
      <c r="J141" t="s">
        <v>366</v>
      </c>
      <c r="K141">
        <v>1.5</v>
      </c>
      <c r="O141">
        <f t="shared" si="8"/>
        <v>26.899999999999999</v>
      </c>
      <c r="P141">
        <f t="shared" si="7"/>
        <v>7.5</v>
      </c>
    </row>
    <row r="142" ht="12.75">
      <c r="B142" t="s">
        <v>346</v>
      </c>
      <c r="C142">
        <v>1</v>
      </c>
      <c r="F142" s="27">
        <v>6</v>
      </c>
      <c r="G142" s="2" t="s">
        <v>85</v>
      </c>
      <c r="H142" t="s">
        <v>313</v>
      </c>
      <c r="I142">
        <v>3</v>
      </c>
      <c r="J142" t="s">
        <v>363</v>
      </c>
      <c r="K142">
        <v>2</v>
      </c>
      <c r="L142" t="s">
        <v>318</v>
      </c>
      <c r="M142">
        <v>0.29999999999999999</v>
      </c>
      <c r="O142">
        <f t="shared" si="8"/>
        <v>29.100000000000001</v>
      </c>
      <c r="P142">
        <f t="shared" si="7"/>
        <v>5.2999999999999998</v>
      </c>
    </row>
    <row r="143" ht="12.75">
      <c r="B143" t="s">
        <v>346</v>
      </c>
      <c r="C143">
        <v>1</v>
      </c>
      <c r="F143" s="27">
        <v>7</v>
      </c>
      <c r="G143" s="2" t="s">
        <v>230</v>
      </c>
      <c r="H143" t="s">
        <v>313</v>
      </c>
      <c r="I143">
        <v>3</v>
      </c>
      <c r="J143" t="s">
        <v>368</v>
      </c>
      <c r="K143">
        <v>2</v>
      </c>
      <c r="L143" t="s">
        <v>318</v>
      </c>
      <c r="M143">
        <v>0.29999999999999999</v>
      </c>
      <c r="O143">
        <f t="shared" si="8"/>
        <v>29.100000000000001</v>
      </c>
      <c r="P143">
        <f t="shared" si="7"/>
        <v>5.2999999999999998</v>
      </c>
    </row>
    <row r="144" ht="12.75">
      <c r="B144" s="40" t="s">
        <v>325</v>
      </c>
      <c r="C144" s="40">
        <v>40</v>
      </c>
      <c r="F144" s="27">
        <v>8</v>
      </c>
      <c r="G144" s="2" t="s">
        <v>232</v>
      </c>
      <c r="H144" t="s">
        <v>369</v>
      </c>
      <c r="I144">
        <v>5</v>
      </c>
      <c r="J144" t="s">
        <v>362</v>
      </c>
      <c r="K144">
        <v>2</v>
      </c>
      <c r="L144" t="s">
        <v>318</v>
      </c>
      <c r="M144">
        <v>0.29999999999999999</v>
      </c>
      <c r="O144">
        <f t="shared" si="8"/>
        <v>27.100000000000001</v>
      </c>
      <c r="P144">
        <f t="shared" si="7"/>
        <v>7.2999999999999998</v>
      </c>
    </row>
    <row r="145" ht="12.75">
      <c r="B145" s="40" t="s">
        <v>370</v>
      </c>
      <c r="C145" s="40">
        <v>15</v>
      </c>
      <c r="F145" s="27">
        <v>9</v>
      </c>
      <c r="G145" s="2" t="s">
        <v>100</v>
      </c>
      <c r="H145" t="s">
        <v>369</v>
      </c>
      <c r="I145">
        <v>5</v>
      </c>
      <c r="J145" t="s">
        <v>362</v>
      </c>
      <c r="K145">
        <v>2</v>
      </c>
      <c r="O145">
        <f t="shared" si="8"/>
        <v>27.399999999999999</v>
      </c>
      <c r="P145">
        <f t="shared" si="7"/>
        <v>7</v>
      </c>
    </row>
    <row r="146" ht="12.75">
      <c r="B146" s="40" t="s">
        <v>318</v>
      </c>
      <c r="C146" s="40">
        <v>0.29999999999999999</v>
      </c>
      <c r="F146" s="27">
        <v>10</v>
      </c>
      <c r="G146" s="7" t="s">
        <v>352</v>
      </c>
      <c r="O146">
        <f t="shared" si="8"/>
        <v>34.399999999999999</v>
      </c>
      <c r="P146">
        <f t="shared" si="7"/>
        <v>0</v>
      </c>
    </row>
    <row r="147" ht="12.75">
      <c r="B147" t="s">
        <v>318</v>
      </c>
      <c r="C147">
        <v>0.29999999999999999</v>
      </c>
      <c r="F147" s="27">
        <v>11</v>
      </c>
      <c r="G147" s="2" t="s">
        <v>120</v>
      </c>
      <c r="H147" t="s">
        <v>317</v>
      </c>
      <c r="I147">
        <v>8</v>
      </c>
      <c r="J147" t="s">
        <v>346</v>
      </c>
      <c r="K147">
        <v>1</v>
      </c>
      <c r="O147">
        <f t="shared" si="8"/>
        <v>25.399999999999999</v>
      </c>
      <c r="P147">
        <f t="shared" si="7"/>
        <v>9</v>
      </c>
    </row>
    <row r="148" ht="12.75">
      <c r="B148" t="s">
        <v>318</v>
      </c>
      <c r="C148">
        <v>0.29999999999999999</v>
      </c>
      <c r="F148" s="27">
        <v>12</v>
      </c>
      <c r="G148" s="2" t="s">
        <v>234</v>
      </c>
      <c r="H148" t="s">
        <v>313</v>
      </c>
      <c r="I148">
        <v>3</v>
      </c>
      <c r="J148" t="s">
        <v>362</v>
      </c>
      <c r="K148">
        <v>2</v>
      </c>
      <c r="L148" t="s">
        <v>318</v>
      </c>
      <c r="M148">
        <v>0.29999999999999999</v>
      </c>
      <c r="O148">
        <f t="shared" si="8"/>
        <v>29.100000000000001</v>
      </c>
      <c r="P148">
        <f t="shared" si="7"/>
        <v>5.2999999999999998</v>
      </c>
    </row>
    <row r="149" ht="12.75">
      <c r="B149" t="s">
        <v>318</v>
      </c>
      <c r="C149">
        <v>0.29999999999999999</v>
      </c>
      <c r="F149" s="27">
        <v>13</v>
      </c>
      <c r="G149" s="2" t="s">
        <v>133</v>
      </c>
      <c r="H149" t="s">
        <v>293</v>
      </c>
      <c r="I149">
        <v>15</v>
      </c>
      <c r="J149" t="s">
        <v>346</v>
      </c>
      <c r="K149">
        <v>1</v>
      </c>
      <c r="O149">
        <f t="shared" si="8"/>
        <v>18.399999999999999</v>
      </c>
      <c r="P149">
        <f t="shared" si="7"/>
        <v>16</v>
      </c>
    </row>
    <row r="150" ht="12.75">
      <c r="B150" t="s">
        <v>318</v>
      </c>
      <c r="C150">
        <v>0.29999999999999999</v>
      </c>
      <c r="F150" s="27">
        <v>14</v>
      </c>
      <c r="G150" s="2" t="s">
        <v>244</v>
      </c>
      <c r="H150" t="s">
        <v>326</v>
      </c>
      <c r="I150">
        <v>6</v>
      </c>
      <c r="J150" t="s">
        <v>346</v>
      </c>
      <c r="K150">
        <v>1</v>
      </c>
      <c r="O150">
        <f t="shared" si="8"/>
        <v>27.399999999999999</v>
      </c>
      <c r="P150">
        <f t="shared" si="7"/>
        <v>7</v>
      </c>
    </row>
    <row r="151" ht="12.75">
      <c r="B151" t="s">
        <v>362</v>
      </c>
      <c r="C151">
        <v>2</v>
      </c>
      <c r="F151" s="27"/>
    </row>
    <row r="152" ht="12.75">
      <c r="B152" t="s">
        <v>362</v>
      </c>
      <c r="C152">
        <v>2</v>
      </c>
      <c r="F152" s="27"/>
    </row>
    <row r="153" ht="12.75">
      <c r="B153" t="s">
        <v>362</v>
      </c>
      <c r="C153">
        <v>2</v>
      </c>
      <c r="F153" s="27"/>
    </row>
    <row r="154" ht="12.75">
      <c r="B154" t="s">
        <v>362</v>
      </c>
      <c r="C154">
        <v>2</v>
      </c>
      <c r="F154" s="27"/>
    </row>
    <row r="155" ht="12.75">
      <c r="B155" t="s">
        <v>362</v>
      </c>
      <c r="C155">
        <v>2</v>
      </c>
      <c r="F155" s="27"/>
    </row>
    <row r="156" ht="12.75">
      <c r="B156" s="22" t="s">
        <v>328</v>
      </c>
      <c r="C156" s="22">
        <v>120</v>
      </c>
      <c r="F156" s="27"/>
    </row>
    <row r="157" ht="12.75">
      <c r="B157" s="40" t="s">
        <v>353</v>
      </c>
      <c r="C157" s="40">
        <v>25</v>
      </c>
      <c r="F157" s="27"/>
    </row>
    <row r="158" ht="12.75">
      <c r="B158" s="40" t="s">
        <v>371</v>
      </c>
      <c r="C158" s="40">
        <v>30</v>
      </c>
      <c r="F158" s="27"/>
    </row>
    <row r="159" ht="12.75">
      <c r="B159" s="40" t="s">
        <v>372</v>
      </c>
      <c r="C159" s="40">
        <v>10</v>
      </c>
      <c r="F159" s="27"/>
    </row>
    <row r="160" ht="12.75">
      <c r="B160" s="40" t="s">
        <v>372</v>
      </c>
      <c r="C160" s="40">
        <v>10</v>
      </c>
      <c r="F160" s="27"/>
    </row>
    <row r="161" ht="12.75">
      <c r="B161" t="s">
        <v>313</v>
      </c>
      <c r="C161">
        <v>3</v>
      </c>
      <c r="F161" s="27"/>
      <c r="G161" t="s">
        <v>45</v>
      </c>
    </row>
    <row r="162" ht="12.75">
      <c r="B162" t="s">
        <v>313</v>
      </c>
      <c r="C162">
        <v>3</v>
      </c>
      <c r="F162" s="27"/>
    </row>
    <row r="163" ht="12.75">
      <c r="B163" t="s">
        <v>313</v>
      </c>
      <c r="C163">
        <v>3</v>
      </c>
      <c r="F163" s="27"/>
    </row>
    <row r="164" ht="12.75">
      <c r="B164" t="s">
        <v>368</v>
      </c>
      <c r="C164">
        <v>2</v>
      </c>
      <c r="F164" s="27"/>
    </row>
    <row r="165" ht="12.75">
      <c r="B165" s="40" t="s">
        <v>320</v>
      </c>
      <c r="C165" s="40">
        <v>3</v>
      </c>
      <c r="F165" s="27"/>
    </row>
    <row r="166" ht="12.75">
      <c r="B166" s="40" t="s">
        <v>320</v>
      </c>
      <c r="C166" s="40">
        <v>3</v>
      </c>
      <c r="F166" s="27"/>
    </row>
    <row r="167" ht="12.75">
      <c r="B167" s="40" t="s">
        <v>320</v>
      </c>
      <c r="C167" s="40">
        <v>3</v>
      </c>
      <c r="F167" s="27"/>
    </row>
    <row r="168" ht="12.75">
      <c r="B168" t="s">
        <v>369</v>
      </c>
      <c r="C168">
        <v>5</v>
      </c>
      <c r="F168" s="27"/>
    </row>
    <row r="169" ht="12.75">
      <c r="B169" t="s">
        <v>369</v>
      </c>
      <c r="C169">
        <v>5</v>
      </c>
      <c r="F169" s="27"/>
    </row>
    <row r="170" ht="12.75">
      <c r="B170" t="s">
        <v>324</v>
      </c>
      <c r="C170">
        <v>15</v>
      </c>
      <c r="F170" s="27"/>
    </row>
    <row r="171" ht="12.75">
      <c r="B171" t="s">
        <v>341</v>
      </c>
      <c r="C171">
        <v>5</v>
      </c>
      <c r="F171" s="27"/>
    </row>
    <row r="172" ht="12.75">
      <c r="B172" t="s">
        <v>341</v>
      </c>
      <c r="C172">
        <v>5</v>
      </c>
      <c r="F172" s="27"/>
    </row>
    <row r="173" ht="12.75">
      <c r="B173" t="s">
        <v>326</v>
      </c>
      <c r="C173">
        <v>6</v>
      </c>
      <c r="F173" s="27"/>
    </row>
    <row r="174" ht="12.75">
      <c r="B174" t="s">
        <v>326</v>
      </c>
      <c r="C174">
        <v>6</v>
      </c>
      <c r="F174" s="27"/>
    </row>
    <row r="175" ht="12.75">
      <c r="B175" t="s">
        <v>317</v>
      </c>
      <c r="C175">
        <v>8</v>
      </c>
    </row>
    <row r="176" ht="12.75">
      <c r="B176" t="s">
        <v>293</v>
      </c>
      <c r="C176">
        <v>15</v>
      </c>
    </row>
    <row r="178" ht="12.75">
      <c r="B178" t="s">
        <v>333</v>
      </c>
      <c r="C178">
        <f>SUM(C137:C177)</f>
        <v>482</v>
      </c>
      <c r="D178">
        <f>C178/C179</f>
        <v>34.428571428571402</v>
      </c>
    </row>
    <row r="179" ht="12.75">
      <c r="B179" t="s">
        <v>334</v>
      </c>
      <c r="C179">
        <v>14</v>
      </c>
    </row>
    <row r="185" ht="12.75">
      <c r="B185" t="s">
        <v>373</v>
      </c>
    </row>
    <row r="187" ht="12.75">
      <c r="B187" s="40" t="s">
        <v>374</v>
      </c>
      <c r="C187" s="40">
        <v>40</v>
      </c>
      <c r="L187" s="12" t="s">
        <v>275</v>
      </c>
      <c r="O187" s="12" t="s">
        <v>274</v>
      </c>
      <c r="Q187" t="s">
        <v>306</v>
      </c>
    </row>
    <row r="188" ht="12.75">
      <c r="B188" s="40" t="s">
        <v>315</v>
      </c>
      <c r="C188" s="40">
        <v>1</v>
      </c>
      <c r="F188" s="45">
        <v>1</v>
      </c>
      <c r="G188" s="46" t="s">
        <v>308</v>
      </c>
      <c r="H188" t="s">
        <v>314</v>
      </c>
      <c r="I188">
        <v>1</v>
      </c>
      <c r="L188">
        <f t="shared" ref="L188:L248" si="9">SUM(I188:K188)</f>
        <v>1</v>
      </c>
      <c r="O188">
        <f t="shared" ref="O188:O206" si="10">65.5-L188</f>
        <v>64.5</v>
      </c>
    </row>
    <row r="189" ht="12.75">
      <c r="B189" s="40" t="s">
        <v>315</v>
      </c>
      <c r="C189" s="40">
        <v>1</v>
      </c>
      <c r="F189" s="45">
        <v>2</v>
      </c>
      <c r="G189" s="46" t="s">
        <v>375</v>
      </c>
      <c r="H189" t="s">
        <v>341</v>
      </c>
      <c r="I189">
        <v>3</v>
      </c>
      <c r="L189">
        <f t="shared" si="9"/>
        <v>3</v>
      </c>
      <c r="O189">
        <f t="shared" si="10"/>
        <v>62.5</v>
      </c>
    </row>
    <row r="190" ht="12.75">
      <c r="B190" s="40" t="s">
        <v>315</v>
      </c>
      <c r="C190" s="40">
        <v>1</v>
      </c>
      <c r="F190" s="45">
        <v>3</v>
      </c>
      <c r="G190" s="46" t="s">
        <v>12</v>
      </c>
      <c r="H190" t="s">
        <v>376</v>
      </c>
      <c r="I190">
        <v>6</v>
      </c>
      <c r="L190">
        <f t="shared" si="9"/>
        <v>6</v>
      </c>
      <c r="O190">
        <f t="shared" si="10"/>
        <v>59.5</v>
      </c>
    </row>
    <row r="191" ht="12.75">
      <c r="B191" t="s">
        <v>314</v>
      </c>
      <c r="C191">
        <v>1</v>
      </c>
      <c r="F191" s="45">
        <v>4</v>
      </c>
      <c r="G191" s="46" t="s">
        <v>339</v>
      </c>
      <c r="H191" t="s">
        <v>377</v>
      </c>
      <c r="I191">
        <v>2</v>
      </c>
      <c r="L191">
        <f t="shared" si="9"/>
        <v>2</v>
      </c>
      <c r="O191">
        <f t="shared" si="10"/>
        <v>63.5</v>
      </c>
    </row>
    <row r="192" ht="12.75">
      <c r="B192" t="s">
        <v>314</v>
      </c>
      <c r="C192">
        <v>1</v>
      </c>
      <c r="F192" s="45">
        <v>5</v>
      </c>
      <c r="G192" s="46" t="s">
        <v>20</v>
      </c>
      <c r="H192" t="s">
        <v>378</v>
      </c>
      <c r="I192">
        <v>3</v>
      </c>
      <c r="L192">
        <f t="shared" si="9"/>
        <v>3</v>
      </c>
      <c r="O192">
        <f t="shared" si="10"/>
        <v>62.5</v>
      </c>
    </row>
    <row r="193" ht="12.75">
      <c r="B193" t="s">
        <v>314</v>
      </c>
      <c r="C193">
        <v>1</v>
      </c>
      <c r="F193" s="45">
        <v>6</v>
      </c>
      <c r="G193" s="47" t="s">
        <v>303</v>
      </c>
      <c r="H193" s="7" t="s">
        <v>344</v>
      </c>
      <c r="I193" s="7">
        <v>1</v>
      </c>
      <c r="J193" s="7"/>
      <c r="K193" s="7"/>
      <c r="L193" s="7">
        <f t="shared" si="9"/>
        <v>1</v>
      </c>
      <c r="M193" s="7"/>
      <c r="N193" s="7"/>
      <c r="O193" s="7">
        <f t="shared" si="10"/>
        <v>64.5</v>
      </c>
      <c r="P193">
        <f>O193-55.9</f>
        <v>8.5999999999999996</v>
      </c>
    </row>
    <row r="194" ht="12.75">
      <c r="B194" t="s">
        <v>377</v>
      </c>
      <c r="C194">
        <v>2</v>
      </c>
      <c r="F194" s="45">
        <v>7</v>
      </c>
      <c r="G194" s="46" t="s">
        <v>31</v>
      </c>
      <c r="H194" t="s">
        <v>348</v>
      </c>
      <c r="I194">
        <v>0.29999999999999999</v>
      </c>
      <c r="L194">
        <f t="shared" si="9"/>
        <v>0.29999999999999999</v>
      </c>
      <c r="O194">
        <f t="shared" si="10"/>
        <v>65.200000000000003</v>
      </c>
    </row>
    <row r="195" ht="12.75">
      <c r="B195" t="s">
        <v>344</v>
      </c>
      <c r="C195">
        <v>1</v>
      </c>
      <c r="F195" s="45">
        <v>8</v>
      </c>
      <c r="G195" s="46" t="s">
        <v>379</v>
      </c>
      <c r="L195">
        <f t="shared" si="9"/>
        <v>0</v>
      </c>
      <c r="O195">
        <f t="shared" si="10"/>
        <v>65.5</v>
      </c>
    </row>
    <row r="196" ht="12.75">
      <c r="B196" t="s">
        <v>344</v>
      </c>
      <c r="C196">
        <v>1</v>
      </c>
      <c r="F196" s="45">
        <v>9</v>
      </c>
      <c r="G196" s="46" t="s">
        <v>222</v>
      </c>
      <c r="H196" t="s">
        <v>348</v>
      </c>
      <c r="I196">
        <v>0.29999999999999999</v>
      </c>
      <c r="L196">
        <f t="shared" si="9"/>
        <v>0.29999999999999999</v>
      </c>
      <c r="O196">
        <f t="shared" si="10"/>
        <v>65.200000000000003</v>
      </c>
    </row>
    <row r="197" ht="12.75">
      <c r="B197" t="s">
        <v>344</v>
      </c>
      <c r="C197">
        <v>1</v>
      </c>
      <c r="F197" s="45">
        <v>10</v>
      </c>
      <c r="G197" s="46" t="s">
        <v>49</v>
      </c>
      <c r="H197" t="s">
        <v>314</v>
      </c>
      <c r="I197">
        <v>1</v>
      </c>
      <c r="L197">
        <f t="shared" si="9"/>
        <v>1</v>
      </c>
      <c r="O197">
        <f t="shared" si="10"/>
        <v>64.5</v>
      </c>
    </row>
    <row r="198" ht="12.75">
      <c r="B198" t="s">
        <v>344</v>
      </c>
      <c r="C198">
        <v>1</v>
      </c>
      <c r="F198" s="45">
        <v>11</v>
      </c>
      <c r="G198" s="46" t="s">
        <v>227</v>
      </c>
      <c r="H198" t="s">
        <v>378</v>
      </c>
      <c r="I198">
        <v>3</v>
      </c>
      <c r="L198">
        <f t="shared" si="9"/>
        <v>3</v>
      </c>
      <c r="O198">
        <f t="shared" si="10"/>
        <v>62.5</v>
      </c>
    </row>
    <row r="199" ht="12.75">
      <c r="B199" t="s">
        <v>344</v>
      </c>
      <c r="C199">
        <v>1</v>
      </c>
      <c r="F199" s="45">
        <v>12</v>
      </c>
      <c r="G199" s="46" t="s">
        <v>228</v>
      </c>
      <c r="H199" t="s">
        <v>344</v>
      </c>
      <c r="I199">
        <v>1</v>
      </c>
      <c r="L199">
        <f t="shared" si="9"/>
        <v>1</v>
      </c>
      <c r="O199">
        <f t="shared" si="10"/>
        <v>64.5</v>
      </c>
    </row>
    <row r="200" ht="12.75">
      <c r="B200" s="40" t="s">
        <v>323</v>
      </c>
      <c r="C200" s="40">
        <v>2</v>
      </c>
      <c r="F200" s="45">
        <v>13</v>
      </c>
      <c r="G200" s="46" t="s">
        <v>230</v>
      </c>
      <c r="H200" t="s">
        <v>344</v>
      </c>
      <c r="I200">
        <v>1</v>
      </c>
      <c r="L200">
        <f t="shared" si="9"/>
        <v>1</v>
      </c>
      <c r="O200">
        <f t="shared" si="10"/>
        <v>64.5</v>
      </c>
    </row>
    <row r="201" ht="12.75">
      <c r="B201" s="40" t="s">
        <v>370</v>
      </c>
      <c r="C201" s="40">
        <v>15</v>
      </c>
      <c r="F201" s="45">
        <v>14</v>
      </c>
      <c r="G201" s="46" t="s">
        <v>100</v>
      </c>
      <c r="H201" t="s">
        <v>344</v>
      </c>
      <c r="I201">
        <v>1</v>
      </c>
      <c r="L201">
        <f t="shared" si="9"/>
        <v>1</v>
      </c>
      <c r="O201">
        <f t="shared" si="10"/>
        <v>64.5</v>
      </c>
    </row>
    <row r="202" ht="12.75">
      <c r="B202" s="40" t="s">
        <v>328</v>
      </c>
      <c r="C202" s="40">
        <v>120</v>
      </c>
      <c r="F202" s="45">
        <v>15</v>
      </c>
      <c r="G202" s="46" t="s">
        <v>233</v>
      </c>
      <c r="H202" t="s">
        <v>344</v>
      </c>
      <c r="I202">
        <v>1</v>
      </c>
      <c r="L202">
        <f t="shared" si="9"/>
        <v>1</v>
      </c>
      <c r="O202">
        <f t="shared" si="10"/>
        <v>64.5</v>
      </c>
    </row>
    <row r="203" ht="12.75">
      <c r="B203" s="40" t="s">
        <v>380</v>
      </c>
      <c r="C203" s="40">
        <v>120</v>
      </c>
      <c r="F203" s="45">
        <v>16</v>
      </c>
      <c r="G203" s="47" t="s">
        <v>352</v>
      </c>
      <c r="H203" s="7" t="s">
        <v>348</v>
      </c>
      <c r="I203" s="7">
        <v>0.29999999999999999</v>
      </c>
      <c r="J203" s="7"/>
      <c r="K203" s="7"/>
      <c r="L203" s="7">
        <f t="shared" si="9"/>
        <v>0.29999999999999999</v>
      </c>
      <c r="M203" s="7"/>
      <c r="N203" s="7"/>
      <c r="O203" s="7">
        <f t="shared" si="10"/>
        <v>65.200000000000003</v>
      </c>
      <c r="P203">
        <f>O203-55.9</f>
        <v>9.3000000000000007</v>
      </c>
    </row>
    <row r="204" ht="12.75">
      <c r="B204" s="40" t="s">
        <v>381</v>
      </c>
      <c r="C204" s="40">
        <v>70</v>
      </c>
      <c r="F204" s="45">
        <v>17</v>
      </c>
      <c r="G204" s="46" t="s">
        <v>354</v>
      </c>
      <c r="H204" t="s">
        <v>341</v>
      </c>
      <c r="I204">
        <v>3</v>
      </c>
      <c r="L204">
        <f t="shared" si="9"/>
        <v>3</v>
      </c>
      <c r="O204">
        <f t="shared" si="10"/>
        <v>62.5</v>
      </c>
    </row>
    <row r="205" ht="12.75">
      <c r="B205" s="40" t="s">
        <v>340</v>
      </c>
      <c r="C205" s="40">
        <v>1</v>
      </c>
      <c r="F205" s="45">
        <v>18</v>
      </c>
      <c r="G205" s="46" t="s">
        <v>234</v>
      </c>
      <c r="H205" t="s">
        <v>348</v>
      </c>
      <c r="I205">
        <v>0.29999999999999999</v>
      </c>
      <c r="L205">
        <f t="shared" si="9"/>
        <v>0.29999999999999999</v>
      </c>
      <c r="O205">
        <f t="shared" si="10"/>
        <v>65.200000000000003</v>
      </c>
    </row>
    <row r="206" ht="12.75">
      <c r="B206" s="40" t="s">
        <v>372</v>
      </c>
      <c r="C206" s="40">
        <v>10</v>
      </c>
      <c r="F206" s="45">
        <v>19</v>
      </c>
      <c r="G206" s="46" t="s">
        <v>382</v>
      </c>
      <c r="H206" t="s">
        <v>314</v>
      </c>
      <c r="I206">
        <v>1</v>
      </c>
      <c r="L206">
        <f t="shared" si="9"/>
        <v>1</v>
      </c>
      <c r="O206">
        <f t="shared" si="10"/>
        <v>64.5</v>
      </c>
    </row>
    <row r="207" ht="12.75">
      <c r="B207" s="40" t="s">
        <v>372</v>
      </c>
      <c r="C207" s="40">
        <v>10</v>
      </c>
      <c r="F207" s="27"/>
    </row>
    <row r="208" ht="12.75">
      <c r="B208" s="40" t="s">
        <v>372</v>
      </c>
      <c r="C208" s="40">
        <v>10</v>
      </c>
      <c r="F208" s="27"/>
    </row>
    <row r="209" ht="12.75">
      <c r="B209" s="40" t="s">
        <v>383</v>
      </c>
      <c r="C209" s="40">
        <v>35</v>
      </c>
      <c r="F209" s="27"/>
    </row>
    <row r="210" ht="12.75">
      <c r="B210" s="40" t="s">
        <v>383</v>
      </c>
      <c r="C210" s="40">
        <v>35</v>
      </c>
      <c r="F210" s="27"/>
      <c r="G210" s="48" t="s">
        <v>45</v>
      </c>
    </row>
    <row r="211" ht="12.75">
      <c r="B211" t="s">
        <v>341</v>
      </c>
      <c r="C211">
        <v>3</v>
      </c>
      <c r="F211" s="27"/>
    </row>
    <row r="212" ht="12.75">
      <c r="B212" t="s">
        <v>341</v>
      </c>
      <c r="C212">
        <v>3</v>
      </c>
      <c r="F212" s="27"/>
    </row>
    <row r="213" ht="12.75">
      <c r="B213" t="s">
        <v>378</v>
      </c>
      <c r="C213">
        <v>3</v>
      </c>
      <c r="F213" s="27"/>
    </row>
    <row r="214" ht="12.75">
      <c r="B214" t="s">
        <v>378</v>
      </c>
      <c r="C214">
        <v>3</v>
      </c>
      <c r="F214" s="27"/>
    </row>
    <row r="215" ht="12.75">
      <c r="B215" t="s">
        <v>376</v>
      </c>
      <c r="C215">
        <v>6</v>
      </c>
      <c r="F215" s="27"/>
    </row>
    <row r="216" ht="12.75">
      <c r="B216" s="40" t="s">
        <v>384</v>
      </c>
      <c r="C216" s="40">
        <v>30</v>
      </c>
      <c r="F216" s="27"/>
    </row>
    <row r="217" ht="12.75">
      <c r="B217" s="40" t="s">
        <v>385</v>
      </c>
      <c r="C217" s="40">
        <v>85</v>
      </c>
      <c r="F217" s="27"/>
    </row>
    <row r="218" ht="12.75">
      <c r="B218" t="s">
        <v>348</v>
      </c>
      <c r="C218">
        <v>0.29999999999999999</v>
      </c>
      <c r="F218" s="27"/>
    </row>
    <row r="219" ht="12.75">
      <c r="B219" t="s">
        <v>348</v>
      </c>
      <c r="C219">
        <v>0.29999999999999999</v>
      </c>
      <c r="F219" s="27"/>
    </row>
    <row r="220" ht="12.75">
      <c r="B220" t="s">
        <v>348</v>
      </c>
      <c r="C220">
        <v>0.29999999999999999</v>
      </c>
      <c r="F220" s="27"/>
    </row>
    <row r="221" ht="12.75">
      <c r="B221" t="s">
        <v>348</v>
      </c>
      <c r="C221">
        <v>0.29999999999999999</v>
      </c>
      <c r="F221" s="27"/>
    </row>
    <row r="222" ht="12.75">
      <c r="B222" s="40" t="s">
        <v>386</v>
      </c>
      <c r="C222" s="40">
        <v>12</v>
      </c>
      <c r="F222" s="27"/>
    </row>
    <row r="223" ht="12.75">
      <c r="B223" s="40" t="s">
        <v>386</v>
      </c>
      <c r="C223" s="40">
        <v>12</v>
      </c>
      <c r="F223" s="27"/>
    </row>
    <row r="224" ht="12.75">
      <c r="B224" s="40" t="s">
        <v>387</v>
      </c>
      <c r="C224" s="40">
        <v>5</v>
      </c>
      <c r="F224" s="27"/>
    </row>
    <row r="225" ht="12.75">
      <c r="B225" s="40" t="s">
        <v>388</v>
      </c>
      <c r="C225" s="40">
        <v>600</v>
      </c>
      <c r="F225" s="27"/>
    </row>
    <row r="227" ht="12.75">
      <c r="B227" t="s">
        <v>333</v>
      </c>
      <c r="C227">
        <f>SUM(C187:C226)</f>
        <v>1244.2</v>
      </c>
      <c r="D227">
        <f>C227/19</f>
        <v>65.484210526315806</v>
      </c>
    </row>
    <row r="228" ht="12.75">
      <c r="B228" t="s">
        <v>334</v>
      </c>
      <c r="C228">
        <v>19</v>
      </c>
    </row>
    <row r="233" ht="12.75">
      <c r="B233" t="s">
        <v>389</v>
      </c>
      <c r="L233" t="s">
        <v>275</v>
      </c>
      <c r="O233" s="12" t="s">
        <v>274</v>
      </c>
    </row>
    <row r="234" ht="12.75">
      <c r="B234" s="40" t="s">
        <v>390</v>
      </c>
      <c r="C234" s="40">
        <v>4</v>
      </c>
      <c r="F234">
        <v>1</v>
      </c>
      <c r="G234" t="s">
        <v>12</v>
      </c>
      <c r="H234" t="s">
        <v>353</v>
      </c>
      <c r="I234">
        <v>25</v>
      </c>
      <c r="L234">
        <f t="shared" si="9"/>
        <v>25</v>
      </c>
      <c r="O234">
        <f t="shared" ref="O234:O248" si="11">30.6-L234</f>
        <v>5.5999999999999996</v>
      </c>
    </row>
    <row r="235" ht="12.75">
      <c r="B235" t="s">
        <v>315</v>
      </c>
      <c r="C235">
        <v>1</v>
      </c>
      <c r="F235">
        <v>2</v>
      </c>
      <c r="G235" t="s">
        <v>240</v>
      </c>
      <c r="H235" t="s">
        <v>391</v>
      </c>
      <c r="I235">
        <v>5</v>
      </c>
      <c r="L235">
        <f t="shared" si="9"/>
        <v>5</v>
      </c>
      <c r="O235">
        <f t="shared" si="11"/>
        <v>25.600000000000001</v>
      </c>
    </row>
    <row r="236" ht="12.75">
      <c r="B236" t="s">
        <v>315</v>
      </c>
      <c r="C236">
        <v>1</v>
      </c>
      <c r="F236">
        <v>3</v>
      </c>
      <c r="G236" t="s">
        <v>303</v>
      </c>
      <c r="H236" t="s">
        <v>323</v>
      </c>
      <c r="I236">
        <v>2</v>
      </c>
      <c r="L236">
        <f t="shared" si="9"/>
        <v>2</v>
      </c>
      <c r="O236">
        <f t="shared" si="11"/>
        <v>28.600000000000001</v>
      </c>
    </row>
    <row r="237" ht="12.75">
      <c r="B237" t="s">
        <v>338</v>
      </c>
      <c r="C237">
        <v>0.59999999999999998</v>
      </c>
      <c r="F237">
        <v>4</v>
      </c>
      <c r="G237" t="s">
        <v>31</v>
      </c>
      <c r="H237" t="s">
        <v>323</v>
      </c>
      <c r="I237">
        <v>2</v>
      </c>
      <c r="L237">
        <f t="shared" si="9"/>
        <v>2</v>
      </c>
      <c r="O237">
        <f t="shared" si="11"/>
        <v>28.600000000000001</v>
      </c>
    </row>
    <row r="238" ht="12.75">
      <c r="B238" s="40" t="s">
        <v>312</v>
      </c>
      <c r="C238" s="40">
        <v>10</v>
      </c>
      <c r="F238">
        <v>5</v>
      </c>
      <c r="G238" t="s">
        <v>222</v>
      </c>
      <c r="H238" t="s">
        <v>391</v>
      </c>
      <c r="I238">
        <v>5</v>
      </c>
      <c r="L238">
        <f t="shared" si="9"/>
        <v>5</v>
      </c>
      <c r="O238">
        <f t="shared" si="11"/>
        <v>25.600000000000001</v>
      </c>
    </row>
    <row r="239" ht="12.75">
      <c r="B239" s="40" t="s">
        <v>312</v>
      </c>
      <c r="C239" s="40">
        <v>10</v>
      </c>
      <c r="F239">
        <v>6</v>
      </c>
      <c r="G239" t="s">
        <v>45</v>
      </c>
      <c r="H239" t="s">
        <v>317</v>
      </c>
      <c r="I239">
        <v>7</v>
      </c>
      <c r="L239">
        <f t="shared" si="9"/>
        <v>7</v>
      </c>
      <c r="O239">
        <f t="shared" si="11"/>
        <v>23.600000000000001</v>
      </c>
    </row>
    <row r="240" ht="12.75">
      <c r="B240" s="40" t="s">
        <v>323</v>
      </c>
      <c r="C240" s="40">
        <v>2</v>
      </c>
      <c r="F240">
        <v>7</v>
      </c>
      <c r="G240" t="s">
        <v>350</v>
      </c>
      <c r="H240" t="s">
        <v>315</v>
      </c>
      <c r="I240">
        <v>1</v>
      </c>
      <c r="J240" t="s">
        <v>392</v>
      </c>
      <c r="K240">
        <v>0.29999999999999999</v>
      </c>
      <c r="L240">
        <f t="shared" si="9"/>
        <v>1.3</v>
      </c>
      <c r="O240">
        <f t="shared" si="11"/>
        <v>29.300000000000001</v>
      </c>
    </row>
    <row r="241" ht="12.75">
      <c r="B241" t="s">
        <v>323</v>
      </c>
      <c r="C241">
        <v>2</v>
      </c>
      <c r="F241">
        <v>8</v>
      </c>
      <c r="G241" t="s">
        <v>228</v>
      </c>
      <c r="H241" t="s">
        <v>315</v>
      </c>
      <c r="I241">
        <v>1</v>
      </c>
      <c r="J241" t="s">
        <v>392</v>
      </c>
      <c r="K241">
        <v>0.29999999999999999</v>
      </c>
      <c r="L241">
        <f t="shared" si="9"/>
        <v>1.3</v>
      </c>
      <c r="O241">
        <f t="shared" si="11"/>
        <v>29.300000000000001</v>
      </c>
    </row>
    <row r="242" ht="12.75">
      <c r="B242" t="s">
        <v>323</v>
      </c>
      <c r="C242">
        <v>2</v>
      </c>
      <c r="F242">
        <v>9</v>
      </c>
      <c r="G242" t="s">
        <v>230</v>
      </c>
      <c r="H242" t="s">
        <v>376</v>
      </c>
      <c r="I242">
        <v>6</v>
      </c>
      <c r="L242">
        <f t="shared" si="9"/>
        <v>6</v>
      </c>
      <c r="O242">
        <f t="shared" si="11"/>
        <v>24.600000000000001</v>
      </c>
    </row>
    <row r="243" ht="12.75">
      <c r="B243" s="40" t="s">
        <v>393</v>
      </c>
      <c r="C243" s="40">
        <v>180</v>
      </c>
      <c r="F243">
        <v>10</v>
      </c>
      <c r="G243" t="s">
        <v>232</v>
      </c>
      <c r="H243" t="s">
        <v>368</v>
      </c>
      <c r="I243">
        <v>2</v>
      </c>
      <c r="L243">
        <f t="shared" si="9"/>
        <v>2</v>
      </c>
      <c r="O243">
        <f t="shared" si="11"/>
        <v>28.600000000000001</v>
      </c>
    </row>
    <row r="244" ht="12.75">
      <c r="B244" s="40" t="s">
        <v>394</v>
      </c>
      <c r="C244" s="40">
        <v>8</v>
      </c>
      <c r="F244">
        <v>11</v>
      </c>
      <c r="G244" t="s">
        <v>100</v>
      </c>
      <c r="H244" t="s">
        <v>371</v>
      </c>
      <c r="I244">
        <v>25</v>
      </c>
      <c r="L244">
        <f t="shared" si="9"/>
        <v>25</v>
      </c>
      <c r="O244">
        <f t="shared" si="11"/>
        <v>5.5999999999999996</v>
      </c>
    </row>
    <row r="245" ht="12.75">
      <c r="B245" t="s">
        <v>395</v>
      </c>
      <c r="C245">
        <v>1</v>
      </c>
      <c r="F245">
        <v>12</v>
      </c>
      <c r="G245" t="s">
        <v>352</v>
      </c>
      <c r="H245" t="s">
        <v>396</v>
      </c>
      <c r="I245">
        <v>4</v>
      </c>
      <c r="L245">
        <f t="shared" si="9"/>
        <v>4</v>
      </c>
      <c r="O245">
        <f t="shared" si="11"/>
        <v>26.600000000000001</v>
      </c>
    </row>
    <row r="246" ht="12.75">
      <c r="B246" t="s">
        <v>392</v>
      </c>
      <c r="C246">
        <v>0.29999999999999999</v>
      </c>
      <c r="F246">
        <v>13</v>
      </c>
      <c r="G246" t="s">
        <v>120</v>
      </c>
      <c r="H246" t="s">
        <v>338</v>
      </c>
      <c r="I246">
        <v>0.59999999999999998</v>
      </c>
      <c r="L246">
        <f t="shared" si="9"/>
        <v>0.59999999999999998</v>
      </c>
      <c r="O246">
        <f t="shared" si="11"/>
        <v>30</v>
      </c>
    </row>
    <row r="247" ht="12.75">
      <c r="B247" t="s">
        <v>392</v>
      </c>
      <c r="C247">
        <v>0.29999999999999999</v>
      </c>
      <c r="F247">
        <v>14</v>
      </c>
      <c r="G247" t="s">
        <v>354</v>
      </c>
      <c r="H247" t="s">
        <v>395</v>
      </c>
      <c r="I247">
        <v>1</v>
      </c>
      <c r="L247">
        <f t="shared" si="9"/>
        <v>1</v>
      </c>
      <c r="O247">
        <f t="shared" si="11"/>
        <v>29.600000000000001</v>
      </c>
    </row>
    <row r="248" ht="12.75">
      <c r="B248" s="40" t="s">
        <v>397</v>
      </c>
      <c r="C248" s="40">
        <v>25</v>
      </c>
      <c r="F248">
        <v>15</v>
      </c>
      <c r="G248" t="s">
        <v>239</v>
      </c>
      <c r="H248" t="s">
        <v>396</v>
      </c>
      <c r="I248">
        <v>4</v>
      </c>
      <c r="L248">
        <f t="shared" si="9"/>
        <v>4</v>
      </c>
      <c r="O248">
        <f t="shared" si="11"/>
        <v>26.600000000000001</v>
      </c>
    </row>
    <row r="249" ht="12.75">
      <c r="B249" t="s">
        <v>353</v>
      </c>
      <c r="C249">
        <v>25</v>
      </c>
    </row>
    <row r="250" ht="12.75">
      <c r="B250" t="s">
        <v>371</v>
      </c>
      <c r="C250">
        <v>25</v>
      </c>
    </row>
    <row r="251" ht="12.75">
      <c r="B251" s="40" t="s">
        <v>372</v>
      </c>
      <c r="C251" s="40">
        <v>10</v>
      </c>
    </row>
    <row r="252" ht="12.75">
      <c r="B252" s="40" t="s">
        <v>372</v>
      </c>
      <c r="C252" s="40">
        <v>10</v>
      </c>
    </row>
    <row r="253" ht="12.75">
      <c r="B253" s="40" t="s">
        <v>356</v>
      </c>
      <c r="C253" s="40">
        <v>30</v>
      </c>
    </row>
    <row r="254" ht="12.75">
      <c r="B254" s="40" t="s">
        <v>356</v>
      </c>
      <c r="C254" s="40">
        <v>30</v>
      </c>
    </row>
    <row r="255" ht="12.75">
      <c r="B255" t="s">
        <v>368</v>
      </c>
      <c r="C255">
        <v>2</v>
      </c>
    </row>
    <row r="256" ht="12.75">
      <c r="B256" s="40" t="s">
        <v>368</v>
      </c>
      <c r="C256" s="40">
        <v>2</v>
      </c>
    </row>
    <row r="257" ht="12.75">
      <c r="B257" s="40" t="s">
        <v>398</v>
      </c>
      <c r="C257" s="40">
        <v>2</v>
      </c>
    </row>
    <row r="258" ht="12.75">
      <c r="B258" t="s">
        <v>391</v>
      </c>
      <c r="C258">
        <v>5</v>
      </c>
    </row>
    <row r="259" ht="12.75">
      <c r="B259" t="s">
        <v>391</v>
      </c>
      <c r="C259">
        <v>5</v>
      </c>
    </row>
    <row r="260" ht="12.75">
      <c r="B260" s="40" t="s">
        <v>383</v>
      </c>
      <c r="C260" s="40">
        <v>35</v>
      </c>
    </row>
    <row r="261" ht="12.75">
      <c r="B261" t="s">
        <v>396</v>
      </c>
      <c r="C261">
        <v>4</v>
      </c>
    </row>
    <row r="262" ht="12.75">
      <c r="B262" t="s">
        <v>396</v>
      </c>
      <c r="C262">
        <v>4</v>
      </c>
    </row>
    <row r="263" ht="12.75">
      <c r="B263" t="s">
        <v>376</v>
      </c>
      <c r="C263">
        <v>6</v>
      </c>
    </row>
    <row r="264" ht="12.75">
      <c r="B264" t="s">
        <v>317</v>
      </c>
      <c r="C264">
        <v>7</v>
      </c>
    </row>
    <row r="265" ht="12.75">
      <c r="B265" s="40" t="s">
        <v>399</v>
      </c>
      <c r="C265" s="40">
        <v>10</v>
      </c>
    </row>
    <row r="268" ht="12.75">
      <c r="B268" t="s">
        <v>333</v>
      </c>
      <c r="C268">
        <f>SUM(C234:C267)</f>
        <v>459.19999999999999</v>
      </c>
      <c r="D268">
        <f>C268/15</f>
        <v>30.613333333333301</v>
      </c>
    </row>
    <row r="269" ht="12.75">
      <c r="B269" t="s">
        <v>334</v>
      </c>
      <c r="C269">
        <v>15</v>
      </c>
    </row>
    <row r="273" ht="12.75">
      <c r="B273" t="s">
        <v>400</v>
      </c>
    </row>
    <row r="274" ht="12.75">
      <c r="B274" t="s">
        <v>401</v>
      </c>
      <c r="C274">
        <v>32</v>
      </c>
      <c r="F274" s="27"/>
    </row>
    <row r="275" ht="12.75">
      <c r="B275" t="s">
        <v>276</v>
      </c>
      <c r="C275">
        <v>1</v>
      </c>
      <c r="F275" s="27"/>
    </row>
    <row r="276" ht="12.75">
      <c r="B276" t="s">
        <v>276</v>
      </c>
      <c r="C276">
        <v>1</v>
      </c>
      <c r="F276" s="27"/>
    </row>
    <row r="277" ht="12.75">
      <c r="B277" t="s">
        <v>276</v>
      </c>
      <c r="C277">
        <v>1</v>
      </c>
      <c r="F277" s="27"/>
    </row>
    <row r="278" ht="12.75">
      <c r="B278" s="40" t="s">
        <v>402</v>
      </c>
      <c r="C278" s="40">
        <v>100</v>
      </c>
      <c r="F278" s="27"/>
    </row>
    <row r="279" ht="12.75">
      <c r="B279" t="s">
        <v>403</v>
      </c>
      <c r="C279">
        <v>8</v>
      </c>
      <c r="D279" t="s">
        <v>404</v>
      </c>
      <c r="F279" s="27"/>
    </row>
    <row r="280" ht="12.75">
      <c r="B280" s="40" t="s">
        <v>403</v>
      </c>
      <c r="C280" s="40">
        <v>8</v>
      </c>
      <c r="F280" s="27"/>
    </row>
    <row r="281" ht="12.75">
      <c r="B281" t="s">
        <v>403</v>
      </c>
      <c r="C281">
        <v>8</v>
      </c>
      <c r="D281" t="s">
        <v>405</v>
      </c>
      <c r="F281" s="27"/>
    </row>
    <row r="282" ht="12.75">
      <c r="B282" t="s">
        <v>406</v>
      </c>
      <c r="C282">
        <v>2</v>
      </c>
      <c r="F282" s="27"/>
    </row>
    <row r="283" ht="12.75">
      <c r="B283" t="s">
        <v>406</v>
      </c>
      <c r="C283">
        <v>2</v>
      </c>
      <c r="F283" s="27"/>
    </row>
    <row r="284" ht="12.75">
      <c r="B284" t="s">
        <v>406</v>
      </c>
      <c r="C284">
        <v>2</v>
      </c>
      <c r="F284" s="27"/>
    </row>
    <row r="285" ht="12.75">
      <c r="B285" s="40" t="s">
        <v>407</v>
      </c>
      <c r="C285" s="40">
        <v>180</v>
      </c>
      <c r="F285" s="27"/>
    </row>
    <row r="286" ht="12.75">
      <c r="B286" s="40" t="s">
        <v>408</v>
      </c>
      <c r="C286" s="40">
        <v>15</v>
      </c>
      <c r="F286" s="27"/>
    </row>
    <row r="287" ht="12.75">
      <c r="B287" s="40" t="s">
        <v>344</v>
      </c>
      <c r="C287" s="40">
        <v>1</v>
      </c>
      <c r="F287" s="27"/>
    </row>
    <row r="288" ht="12.75">
      <c r="B288" s="40" t="s">
        <v>344</v>
      </c>
      <c r="C288" s="40">
        <v>1</v>
      </c>
      <c r="F288" s="27"/>
    </row>
    <row r="289" ht="12.75">
      <c r="B289" s="40" t="s">
        <v>344</v>
      </c>
      <c r="C289" s="40">
        <v>1</v>
      </c>
      <c r="F289" s="27"/>
    </row>
    <row r="290" ht="12.75">
      <c r="B290" s="40" t="s">
        <v>344</v>
      </c>
      <c r="C290" s="40">
        <v>1</v>
      </c>
      <c r="F290" s="27"/>
    </row>
    <row r="291" ht="12.75">
      <c r="B291" s="40" t="s">
        <v>392</v>
      </c>
      <c r="C291" s="40">
        <v>0.29999999999999999</v>
      </c>
      <c r="F291" s="27"/>
    </row>
    <row r="292" ht="12.75">
      <c r="B292" t="s">
        <v>392</v>
      </c>
      <c r="C292">
        <v>0.29999999999999999</v>
      </c>
      <c r="F292" s="27"/>
    </row>
    <row r="293" ht="12.75">
      <c r="B293" t="s">
        <v>392</v>
      </c>
      <c r="C293">
        <v>0.29999999999999999</v>
      </c>
      <c r="F293" s="27"/>
    </row>
    <row r="294" ht="12.75">
      <c r="B294" t="s">
        <v>392</v>
      </c>
      <c r="C294">
        <v>0.29999999999999999</v>
      </c>
      <c r="F294" s="27"/>
    </row>
    <row r="295" ht="12.75">
      <c r="B295" s="40" t="s">
        <v>297</v>
      </c>
      <c r="C295" s="40">
        <v>70</v>
      </c>
      <c r="F295" s="27"/>
    </row>
    <row r="296" ht="12.75">
      <c r="B296" s="40" t="s">
        <v>298</v>
      </c>
      <c r="C296" s="40">
        <v>70</v>
      </c>
      <c r="F296" s="27"/>
    </row>
    <row r="297" ht="12.75">
      <c r="B297" s="40" t="s">
        <v>301</v>
      </c>
      <c r="C297" s="40">
        <v>120</v>
      </c>
      <c r="F297" s="27"/>
    </row>
    <row r="298" ht="12.75">
      <c r="B298" s="40" t="s">
        <v>409</v>
      </c>
      <c r="C298" s="40">
        <v>10</v>
      </c>
      <c r="F298" s="27"/>
    </row>
    <row r="299" ht="12.75">
      <c r="B299" s="40" t="s">
        <v>356</v>
      </c>
      <c r="C299" s="40">
        <v>30</v>
      </c>
      <c r="F299" s="27"/>
    </row>
    <row r="300" ht="12.75">
      <c r="B300" s="40" t="s">
        <v>356</v>
      </c>
      <c r="C300" s="40">
        <v>30</v>
      </c>
      <c r="F300" s="27"/>
    </row>
    <row r="301" ht="12.75">
      <c r="B301" s="40" t="s">
        <v>410</v>
      </c>
      <c r="C301" s="40">
        <v>10</v>
      </c>
      <c r="F301" s="27"/>
    </row>
    <row r="302" ht="12.75">
      <c r="B302" s="40" t="s">
        <v>410</v>
      </c>
      <c r="C302" s="40">
        <v>10</v>
      </c>
      <c r="F302" s="27"/>
    </row>
    <row r="303" ht="12.75">
      <c r="B303" t="s">
        <v>340</v>
      </c>
      <c r="C303">
        <v>2</v>
      </c>
      <c r="D303" t="s">
        <v>405</v>
      </c>
      <c r="F303" s="27"/>
    </row>
    <row r="304" ht="12.75">
      <c r="B304" t="s">
        <v>340</v>
      </c>
      <c r="C304">
        <v>2</v>
      </c>
      <c r="F304" s="27"/>
    </row>
    <row r="305" ht="12.75">
      <c r="B305" t="s">
        <v>340</v>
      </c>
      <c r="C305">
        <v>2</v>
      </c>
      <c r="F305" s="27"/>
    </row>
    <row r="306" ht="12.75">
      <c r="B306" t="s">
        <v>369</v>
      </c>
      <c r="C306">
        <v>5</v>
      </c>
      <c r="F306" s="27"/>
    </row>
    <row r="307" ht="12.75">
      <c r="B307" t="s">
        <v>369</v>
      </c>
      <c r="C307">
        <v>5</v>
      </c>
      <c r="F307" s="27"/>
    </row>
    <row r="308" ht="12.75">
      <c r="B308" t="s">
        <v>411</v>
      </c>
      <c r="C308">
        <v>10</v>
      </c>
      <c r="F308" s="27"/>
    </row>
    <row r="309" ht="12.75">
      <c r="B309" t="s">
        <v>411</v>
      </c>
      <c r="C309">
        <v>10</v>
      </c>
      <c r="F309" s="27"/>
    </row>
    <row r="310" ht="12.75">
      <c r="B310" t="s">
        <v>412</v>
      </c>
      <c r="C310">
        <v>4</v>
      </c>
      <c r="F310" s="27"/>
    </row>
    <row r="311" ht="12.75">
      <c r="B311" t="s">
        <v>412</v>
      </c>
      <c r="C311">
        <v>4</v>
      </c>
      <c r="F311" s="27"/>
    </row>
    <row r="312" ht="12.75">
      <c r="B312" t="s">
        <v>413</v>
      </c>
      <c r="C312">
        <v>6</v>
      </c>
      <c r="F312" s="27"/>
    </row>
    <row r="313" ht="12.75">
      <c r="B313" s="40" t="s">
        <v>414</v>
      </c>
      <c r="C313" s="40">
        <v>100</v>
      </c>
      <c r="F313" s="27"/>
    </row>
    <row r="314" ht="12.75">
      <c r="B314" s="40" t="s">
        <v>415</v>
      </c>
      <c r="C314" s="40">
        <v>30</v>
      </c>
      <c r="F314" s="27"/>
    </row>
    <row r="317" ht="12.75">
      <c r="B317" t="s">
        <v>333</v>
      </c>
      <c r="C317">
        <f>SUM(C274:C314)</f>
        <v>895.20000000000005</v>
      </c>
    </row>
    <row r="318" ht="12.75">
      <c r="B318" t="s">
        <v>334</v>
      </c>
    </row>
    <row r="322" ht="12.75">
      <c r="B322" t="s">
        <v>416</v>
      </c>
    </row>
    <row r="324" ht="12.75">
      <c r="B324" t="s">
        <v>417</v>
      </c>
      <c r="C324">
        <v>40</v>
      </c>
      <c r="F324" s="27"/>
    </row>
    <row r="325" ht="12.75">
      <c r="B325" s="40" t="s">
        <v>418</v>
      </c>
      <c r="C325" s="40">
        <v>1</v>
      </c>
      <c r="F325" s="27"/>
    </row>
    <row r="326" ht="12.75">
      <c r="B326" s="40" t="s">
        <v>418</v>
      </c>
      <c r="C326" s="40">
        <v>1</v>
      </c>
      <c r="F326" s="27"/>
    </row>
    <row r="327" ht="12.75">
      <c r="B327" t="s">
        <v>314</v>
      </c>
      <c r="C327">
        <v>1</v>
      </c>
      <c r="F327" s="27"/>
    </row>
    <row r="328" ht="12.75">
      <c r="B328" t="s">
        <v>314</v>
      </c>
      <c r="C328">
        <v>1</v>
      </c>
      <c r="F328" s="27"/>
    </row>
    <row r="329" ht="12.75">
      <c r="B329" t="s">
        <v>314</v>
      </c>
      <c r="C329">
        <v>1</v>
      </c>
      <c r="F329" s="27"/>
    </row>
    <row r="330" ht="12.75">
      <c r="B330" s="40" t="s">
        <v>377</v>
      </c>
      <c r="C330" s="40">
        <v>1</v>
      </c>
      <c r="F330" s="27"/>
    </row>
    <row r="331" ht="12.75">
      <c r="B331" s="40" t="s">
        <v>377</v>
      </c>
      <c r="C331" s="40">
        <v>1</v>
      </c>
      <c r="F331" s="27"/>
    </row>
    <row r="332" ht="12.75">
      <c r="B332" t="s">
        <v>344</v>
      </c>
      <c r="C332">
        <v>1</v>
      </c>
      <c r="F332" s="27"/>
    </row>
    <row r="333" ht="12.75">
      <c r="B333" t="s">
        <v>344</v>
      </c>
      <c r="C333">
        <v>1</v>
      </c>
      <c r="F333" s="27"/>
    </row>
    <row r="334" ht="12.75">
      <c r="B334" t="s">
        <v>344</v>
      </c>
      <c r="C334">
        <v>1</v>
      </c>
      <c r="F334" s="27"/>
    </row>
    <row r="335" ht="12.75">
      <c r="B335" t="s">
        <v>344</v>
      </c>
      <c r="C335">
        <v>1</v>
      </c>
      <c r="F335" s="27"/>
    </row>
    <row r="336" ht="12.75">
      <c r="B336" t="s">
        <v>344</v>
      </c>
      <c r="C336">
        <v>1</v>
      </c>
      <c r="F336" s="27"/>
    </row>
    <row r="337" ht="12.75">
      <c r="B337" t="s">
        <v>323</v>
      </c>
      <c r="C337">
        <v>2</v>
      </c>
      <c r="F337" s="27"/>
    </row>
    <row r="338" ht="12.75">
      <c r="B338" t="s">
        <v>323</v>
      </c>
      <c r="C338">
        <v>2</v>
      </c>
      <c r="F338" s="27"/>
    </row>
    <row r="339" ht="12.75">
      <c r="B339" t="s">
        <v>323</v>
      </c>
      <c r="C339">
        <v>2</v>
      </c>
      <c r="F339" s="27"/>
    </row>
    <row r="340" ht="12.75">
      <c r="B340" s="40" t="s">
        <v>318</v>
      </c>
      <c r="C340" s="40">
        <v>0.29999999999999999</v>
      </c>
      <c r="F340" s="27"/>
    </row>
    <row r="341" ht="12.75">
      <c r="B341" s="40" t="s">
        <v>318</v>
      </c>
      <c r="C341" s="40">
        <v>0.29999999999999999</v>
      </c>
      <c r="F341" s="27"/>
    </row>
    <row r="342" ht="12.75">
      <c r="B342" s="40" t="s">
        <v>393</v>
      </c>
      <c r="C342" s="40">
        <v>180</v>
      </c>
      <c r="F342" s="27"/>
    </row>
    <row r="343" ht="12.75">
      <c r="B343" s="40" t="s">
        <v>327</v>
      </c>
      <c r="C343" s="40">
        <v>8</v>
      </c>
      <c r="F343" s="27"/>
    </row>
    <row r="344" ht="12.75">
      <c r="B344" s="49" t="s">
        <v>419</v>
      </c>
      <c r="C344" s="49">
        <v>110</v>
      </c>
      <c r="F344" s="27"/>
    </row>
    <row r="345" ht="12.75">
      <c r="B345" s="40" t="s">
        <v>353</v>
      </c>
      <c r="C345" s="40">
        <v>25</v>
      </c>
      <c r="F345" s="27"/>
    </row>
    <row r="346" ht="12.75">
      <c r="B346" s="40" t="s">
        <v>371</v>
      </c>
      <c r="C346" s="40">
        <v>25</v>
      </c>
      <c r="F346" s="27"/>
    </row>
    <row r="347" ht="12.75">
      <c r="B347" s="40" t="s">
        <v>313</v>
      </c>
      <c r="C347" s="40">
        <v>3</v>
      </c>
      <c r="F347" s="27"/>
    </row>
    <row r="348" ht="12.75">
      <c r="B348" s="40" t="s">
        <v>313</v>
      </c>
      <c r="C348" s="40">
        <v>3</v>
      </c>
      <c r="F348" s="27"/>
    </row>
    <row r="349" ht="12.75">
      <c r="B349" t="s">
        <v>368</v>
      </c>
      <c r="C349">
        <v>2</v>
      </c>
      <c r="F349" s="27"/>
    </row>
    <row r="350" ht="12.75">
      <c r="B350" t="s">
        <v>368</v>
      </c>
      <c r="C350">
        <v>2</v>
      </c>
      <c r="F350" s="27"/>
    </row>
    <row r="351" ht="12.75">
      <c r="B351" t="s">
        <v>398</v>
      </c>
      <c r="C351">
        <v>2</v>
      </c>
      <c r="F351" s="27"/>
    </row>
    <row r="352" ht="12.75">
      <c r="B352" t="s">
        <v>398</v>
      </c>
      <c r="C352">
        <v>2</v>
      </c>
      <c r="F352" s="27"/>
    </row>
    <row r="353" ht="12.75">
      <c r="B353" s="40" t="s">
        <v>420</v>
      </c>
      <c r="C353" s="40">
        <v>15</v>
      </c>
      <c r="F353" s="27"/>
    </row>
    <row r="354" ht="12.75">
      <c r="B354" t="s">
        <v>420</v>
      </c>
      <c r="C354">
        <v>15</v>
      </c>
      <c r="F354" s="27"/>
    </row>
    <row r="355" ht="12.75">
      <c r="B355" t="s">
        <v>420</v>
      </c>
      <c r="C355">
        <v>15</v>
      </c>
      <c r="F355" s="27"/>
    </row>
    <row r="356" ht="12.75">
      <c r="B356" t="s">
        <v>411</v>
      </c>
      <c r="C356">
        <v>10</v>
      </c>
      <c r="F356" s="27"/>
    </row>
    <row r="357" ht="12.75">
      <c r="B357" s="40" t="s">
        <v>421</v>
      </c>
      <c r="C357" s="40">
        <v>3</v>
      </c>
      <c r="F357" s="27"/>
    </row>
    <row r="358" ht="12.75">
      <c r="B358" s="40" t="s">
        <v>296</v>
      </c>
      <c r="C358" s="40">
        <v>1</v>
      </c>
      <c r="F358" s="27"/>
    </row>
    <row r="359" ht="12.75">
      <c r="B359" t="s">
        <v>296</v>
      </c>
      <c r="C359">
        <v>1</v>
      </c>
      <c r="F359" s="27"/>
    </row>
    <row r="360" ht="12.75">
      <c r="B360" t="s">
        <v>422</v>
      </c>
      <c r="C360">
        <v>6</v>
      </c>
      <c r="F360" s="27"/>
    </row>
    <row r="361" ht="12.75">
      <c r="B361" t="s">
        <v>422</v>
      </c>
      <c r="C361">
        <v>6</v>
      </c>
      <c r="F361" s="27"/>
    </row>
    <row r="362" ht="12.75">
      <c r="B362" s="40" t="s">
        <v>423</v>
      </c>
      <c r="C362" s="40">
        <v>80</v>
      </c>
      <c r="F362" s="27"/>
    </row>
    <row r="363" ht="12.75">
      <c r="B363" s="40" t="s">
        <v>424</v>
      </c>
      <c r="C363" s="40">
        <v>10</v>
      </c>
      <c r="F363" s="27"/>
    </row>
    <row r="364" ht="12.75">
      <c r="F364" s="27"/>
    </row>
    <row r="365" ht="12.75">
      <c r="F365" s="27"/>
    </row>
    <row r="366" ht="12.75">
      <c r="F366" s="27"/>
    </row>
    <row r="367" ht="12.75">
      <c r="B367" t="s">
        <v>333</v>
      </c>
      <c r="C367">
        <f>SUM(C324:C364)</f>
        <v>582.60000000000002</v>
      </c>
    </row>
    <row r="368" ht="12.75">
      <c r="B368" t="s">
        <v>334</v>
      </c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82" zoomScale="100" workbookViewId="0">
      <selection activeCell="F113" activeCellId="0" sqref="F113"/>
    </sheetView>
  </sheetViews>
  <sheetFormatPr defaultColWidth="9.0546875" defaultRowHeight="12.75"/>
  <cols>
    <col customWidth="1" min="5" max="5" style="0" width="16.559999999999999"/>
    <col customWidth="1" min="6" max="6" style="0" width="14.699999999999999"/>
    <col customWidth="1" min="7" max="7" style="0" width="5.2800000000000002"/>
    <col customWidth="1" min="8" max="8" style="0" width="14.279999999999999"/>
    <col customWidth="1" min="9" max="9" style="0" width="4.8499999999999996"/>
    <col customWidth="1" min="10" max="10" style="0" width="14.140000000000001"/>
    <col customWidth="1" min="11" max="11" style="0" width="6.7000000000000002"/>
    <col customWidth="1" min="12" max="12" style="0" width="13.56"/>
    <col customWidth="1" min="13" max="13" style="0" width="9.4100000000000001"/>
  </cols>
  <sheetData>
    <row r="10" ht="12.75">
      <c r="D10" s="12"/>
      <c r="E10" s="12"/>
      <c r="F10" s="12"/>
      <c r="G10" s="12"/>
      <c r="H10" s="12"/>
      <c r="I10" s="12"/>
      <c r="J10" s="12"/>
      <c r="K10" s="12"/>
      <c r="L10" s="12" t="s">
        <v>274</v>
      </c>
      <c r="M10" s="12" t="s">
        <v>275</v>
      </c>
    </row>
    <row r="11" ht="12.75">
      <c r="D11" s="12">
        <v>1</v>
      </c>
      <c r="E11" s="12" t="s">
        <v>308</v>
      </c>
      <c r="F11" s="12" t="s">
        <v>309</v>
      </c>
      <c r="G11" s="12">
        <v>5</v>
      </c>
      <c r="H11" s="12" t="s">
        <v>310</v>
      </c>
      <c r="I11" s="12">
        <v>3</v>
      </c>
      <c r="J11" s="12"/>
      <c r="K11" s="12"/>
      <c r="L11" s="12">
        <v>33.399999999999999</v>
      </c>
      <c r="M11" s="12">
        <v>41.399999999999999</v>
      </c>
    </row>
    <row r="12" ht="12.75">
      <c r="B12" t="s">
        <v>425</v>
      </c>
      <c r="D12" s="12">
        <v>2</v>
      </c>
      <c r="E12" s="12" t="s">
        <v>311</v>
      </c>
      <c r="F12" s="12" t="s">
        <v>312</v>
      </c>
      <c r="G12" s="12">
        <v>10</v>
      </c>
      <c r="H12" s="12"/>
      <c r="I12" s="12"/>
      <c r="J12" s="12"/>
      <c r="K12" s="12"/>
      <c r="L12" s="12">
        <v>31.399999999999999</v>
      </c>
      <c r="M12" s="12">
        <v>41.399999999999999</v>
      </c>
    </row>
    <row r="13" ht="12.75">
      <c r="D13" s="12">
        <v>3</v>
      </c>
      <c r="E13" s="12" t="s">
        <v>20</v>
      </c>
      <c r="F13" s="12" t="s">
        <v>313</v>
      </c>
      <c r="G13" s="12">
        <v>3</v>
      </c>
      <c r="H13" s="12" t="s">
        <v>310</v>
      </c>
      <c r="I13" s="12">
        <v>3</v>
      </c>
      <c r="J13" s="12" t="s">
        <v>314</v>
      </c>
      <c r="K13" s="12">
        <v>0.5</v>
      </c>
      <c r="L13" s="12">
        <v>34.899999999999999</v>
      </c>
      <c r="M13" s="12">
        <v>41.399999999999999</v>
      </c>
    </row>
    <row r="14" ht="12.75">
      <c r="D14" s="12">
        <v>4</v>
      </c>
      <c r="E14" s="12" t="s">
        <v>316</v>
      </c>
      <c r="F14" s="12" t="s">
        <v>317</v>
      </c>
      <c r="G14" s="12">
        <v>8</v>
      </c>
      <c r="H14" s="12"/>
      <c r="I14" s="12"/>
      <c r="J14" s="12" t="s">
        <v>318</v>
      </c>
      <c r="K14" s="12">
        <v>0.29999999999999999</v>
      </c>
      <c r="L14" s="12">
        <v>33.100000000000001</v>
      </c>
      <c r="M14" s="12">
        <v>41.399999999999999</v>
      </c>
    </row>
    <row r="15" ht="12.75">
      <c r="D15" s="12">
        <v>5</v>
      </c>
      <c r="E15" s="12" t="s">
        <v>222</v>
      </c>
      <c r="F15" s="12" t="s">
        <v>319</v>
      </c>
      <c r="G15" s="12">
        <v>5</v>
      </c>
      <c r="H15" s="12" t="s">
        <v>310</v>
      </c>
      <c r="I15" s="12">
        <v>3</v>
      </c>
      <c r="J15" s="12" t="s">
        <v>318</v>
      </c>
      <c r="K15" s="12">
        <v>0.29999999999999999</v>
      </c>
      <c r="L15" s="12">
        <v>33.100000000000001</v>
      </c>
      <c r="M15" s="12">
        <v>41.399999999999999</v>
      </c>
    </row>
    <row r="16" ht="12.75">
      <c r="D16" s="12">
        <v>6</v>
      </c>
      <c r="E16" s="12" t="s">
        <v>45</v>
      </c>
      <c r="F16" s="50" t="s">
        <v>320</v>
      </c>
      <c r="G16" s="50">
        <v>3</v>
      </c>
      <c r="H16" s="12" t="s">
        <v>321</v>
      </c>
      <c r="I16" s="12">
        <v>0.29999999999999999</v>
      </c>
      <c r="J16" s="12"/>
      <c r="K16" s="12"/>
      <c r="L16" s="12">
        <v>38.100000000000001</v>
      </c>
      <c r="M16" s="12">
        <v>41.399999999999999</v>
      </c>
    </row>
    <row r="17" ht="12.75">
      <c r="D17" s="12">
        <v>7</v>
      </c>
      <c r="E17" s="12" t="s">
        <v>322</v>
      </c>
      <c r="F17" s="12" t="s">
        <v>309</v>
      </c>
      <c r="G17" s="12">
        <v>5</v>
      </c>
      <c r="H17" s="12" t="s">
        <v>315</v>
      </c>
      <c r="I17" s="12">
        <v>1</v>
      </c>
      <c r="J17" s="12" t="s">
        <v>318</v>
      </c>
      <c r="K17" s="12">
        <v>0.29999999999999999</v>
      </c>
      <c r="L17" s="12">
        <v>35.100000000000001</v>
      </c>
      <c r="M17" s="12">
        <v>41.399999999999999</v>
      </c>
    </row>
    <row r="18" ht="12.75">
      <c r="D18" s="12">
        <v>8</v>
      </c>
      <c r="E18" s="12" t="s">
        <v>85</v>
      </c>
      <c r="F18" s="12" t="s">
        <v>319</v>
      </c>
      <c r="G18" s="12">
        <v>5</v>
      </c>
      <c r="H18" s="12" t="s">
        <v>323</v>
      </c>
      <c r="I18" s="12">
        <v>2</v>
      </c>
      <c r="J18" s="12" t="s">
        <v>318</v>
      </c>
      <c r="K18" s="12">
        <v>0.29999999999999999</v>
      </c>
      <c r="L18" s="12">
        <v>34.100000000000001</v>
      </c>
      <c r="M18" s="12">
        <v>41.399999999999999</v>
      </c>
    </row>
    <row r="19" ht="12.75">
      <c r="D19" s="12">
        <v>9</v>
      </c>
      <c r="E19" s="12" t="s">
        <v>230</v>
      </c>
      <c r="F19" s="12" t="s">
        <v>312</v>
      </c>
      <c r="G19" s="12">
        <v>10</v>
      </c>
      <c r="H19" s="12"/>
      <c r="I19" s="12"/>
      <c r="J19" s="12"/>
      <c r="K19" s="12"/>
      <c r="L19" s="12">
        <v>31.399999999999999</v>
      </c>
      <c r="M19" s="12">
        <v>41.399999999999999</v>
      </c>
    </row>
    <row r="20" ht="12.75">
      <c r="D20" s="12">
        <v>10</v>
      </c>
      <c r="E20" s="12" t="s">
        <v>233</v>
      </c>
      <c r="F20" s="12" t="s">
        <v>324</v>
      </c>
      <c r="G20" s="12">
        <v>15</v>
      </c>
      <c r="H20" s="12"/>
      <c r="I20" s="12"/>
      <c r="J20" s="12"/>
      <c r="K20" s="12"/>
      <c r="L20" s="12">
        <v>26.399999999999999</v>
      </c>
      <c r="M20" s="12">
        <v>41.399999999999999</v>
      </c>
    </row>
    <row r="21" ht="12.75">
      <c r="D21" s="12">
        <v>11</v>
      </c>
      <c r="E21" s="12" t="s">
        <v>120</v>
      </c>
      <c r="F21" s="12" t="s">
        <v>310</v>
      </c>
      <c r="G21" s="12">
        <v>3</v>
      </c>
      <c r="H21" s="12" t="s">
        <v>323</v>
      </c>
      <c r="I21" s="12">
        <v>2</v>
      </c>
      <c r="J21" s="12" t="s">
        <v>321</v>
      </c>
      <c r="K21" s="12">
        <v>0.29999999999999999</v>
      </c>
      <c r="L21" s="12">
        <v>36.100000000000001</v>
      </c>
      <c r="M21" s="12">
        <v>41.399999999999999</v>
      </c>
    </row>
    <row r="22" ht="12.75">
      <c r="D22" s="12">
        <v>12</v>
      </c>
      <c r="E22" s="12" t="s">
        <v>244</v>
      </c>
      <c r="F22" s="12" t="s">
        <v>326</v>
      </c>
      <c r="G22" s="12">
        <v>6</v>
      </c>
      <c r="H22" s="12"/>
      <c r="I22" s="12"/>
      <c r="J22" s="12" t="s">
        <v>318</v>
      </c>
      <c r="K22" s="12">
        <v>0.29999999999999999</v>
      </c>
      <c r="L22" s="12">
        <v>35.100000000000001</v>
      </c>
      <c r="M22" s="12">
        <v>41.399999999999999</v>
      </c>
    </row>
    <row r="23" ht="12.75">
      <c r="D23" s="12">
        <v>13</v>
      </c>
      <c r="E23" s="12" t="s">
        <v>299</v>
      </c>
      <c r="F23" s="12" t="s">
        <v>310</v>
      </c>
      <c r="G23" s="12">
        <v>3</v>
      </c>
      <c r="H23" s="12" t="s">
        <v>323</v>
      </c>
      <c r="I23" s="12">
        <v>2</v>
      </c>
      <c r="J23" s="12" t="s">
        <v>321</v>
      </c>
      <c r="K23" s="12">
        <v>0.29999999999999999</v>
      </c>
      <c r="L23" s="12">
        <v>36.100000000000001</v>
      </c>
      <c r="M23" s="12">
        <v>41.399999999999999</v>
      </c>
    </row>
    <row r="28" ht="12.75">
      <c r="D28" s="12"/>
      <c r="E28" s="12"/>
      <c r="F28" s="12"/>
      <c r="G28" s="12"/>
      <c r="H28" s="12"/>
      <c r="I28" s="12"/>
      <c r="J28" s="12"/>
      <c r="K28" s="12"/>
      <c r="L28" s="12" t="s">
        <v>274</v>
      </c>
      <c r="M28" s="12" t="s">
        <v>275</v>
      </c>
    </row>
    <row r="29" ht="12.75">
      <c r="B29" t="s">
        <v>426</v>
      </c>
      <c r="D29" s="12">
        <v>1</v>
      </c>
      <c r="E29" s="12" t="s">
        <v>12</v>
      </c>
      <c r="F29" s="12" t="s">
        <v>337</v>
      </c>
      <c r="G29" s="12">
        <v>8</v>
      </c>
      <c r="H29" s="12" t="s">
        <v>338</v>
      </c>
      <c r="I29" s="12">
        <v>0.59999999999999998</v>
      </c>
      <c r="J29" s="12"/>
      <c r="K29" s="12"/>
      <c r="L29" s="12">
        <v>21.100000000000001</v>
      </c>
      <c r="M29" s="12">
        <f t="shared" ref="M29:M47" si="12">SUM(F29:L29)</f>
        <v>29.699999999999999</v>
      </c>
    </row>
    <row r="30" ht="12.75">
      <c r="D30" s="12">
        <v>2</v>
      </c>
      <c r="E30" s="12" t="s">
        <v>339</v>
      </c>
      <c r="F30" s="12" t="s">
        <v>340</v>
      </c>
      <c r="G30" s="12">
        <v>2</v>
      </c>
      <c r="H30" s="12"/>
      <c r="I30" s="12"/>
      <c r="J30" s="12"/>
      <c r="K30" s="12"/>
      <c r="L30" s="12">
        <v>27.699999999999999</v>
      </c>
      <c r="M30" s="12">
        <f t="shared" si="12"/>
        <v>29.699999999999999</v>
      </c>
    </row>
    <row r="31" ht="12.75">
      <c r="D31" s="12">
        <v>3</v>
      </c>
      <c r="E31" s="12" t="s">
        <v>240</v>
      </c>
      <c r="F31" s="12" t="s">
        <v>341</v>
      </c>
      <c r="G31" s="12">
        <v>5</v>
      </c>
      <c r="H31" s="12"/>
      <c r="I31" s="12"/>
      <c r="J31" s="12"/>
      <c r="K31" s="12"/>
      <c r="L31" s="12">
        <v>24.699999999999999</v>
      </c>
      <c r="M31" s="12">
        <f t="shared" si="12"/>
        <v>29.699999999999999</v>
      </c>
    </row>
    <row r="32" ht="12.75">
      <c r="D32" s="12">
        <v>4</v>
      </c>
      <c r="E32" s="29" t="s">
        <v>303</v>
      </c>
      <c r="F32" s="29"/>
      <c r="G32" s="29"/>
      <c r="H32" s="29"/>
      <c r="I32" s="29"/>
      <c r="J32" s="29"/>
      <c r="K32" s="29"/>
      <c r="L32" s="29">
        <v>29.699999999999999</v>
      </c>
      <c r="M32" s="12">
        <f t="shared" si="12"/>
        <v>29.699999999999999</v>
      </c>
    </row>
    <row r="33" ht="12.75">
      <c r="D33" s="12">
        <v>5</v>
      </c>
      <c r="E33" s="12" t="s">
        <v>31</v>
      </c>
      <c r="F33" s="12" t="s">
        <v>343</v>
      </c>
      <c r="G33" s="12">
        <v>4</v>
      </c>
      <c r="H33" s="12"/>
      <c r="I33" s="12"/>
      <c r="J33" s="12"/>
      <c r="K33" s="12"/>
      <c r="L33" s="12">
        <v>25.699999999999999</v>
      </c>
      <c r="M33" s="12">
        <f t="shared" si="12"/>
        <v>29.699999999999999</v>
      </c>
    </row>
    <row r="34" ht="12.75">
      <c r="D34" s="12">
        <v>6</v>
      </c>
      <c r="E34" s="12" t="s">
        <v>222</v>
      </c>
      <c r="F34" s="12" t="s">
        <v>340</v>
      </c>
      <c r="G34" s="12">
        <v>2</v>
      </c>
      <c r="H34" s="12"/>
      <c r="I34" s="12"/>
      <c r="J34" s="12"/>
      <c r="K34" s="12"/>
      <c r="L34" s="12">
        <v>27.699999999999999</v>
      </c>
      <c r="M34" s="12">
        <f t="shared" si="12"/>
        <v>29.699999999999999</v>
      </c>
    </row>
    <row r="35" ht="12.75">
      <c r="D35" s="12">
        <v>7</v>
      </c>
      <c r="E35" s="12" t="s">
        <v>45</v>
      </c>
      <c r="F35" s="12" t="s">
        <v>345</v>
      </c>
      <c r="G35" s="12">
        <v>10</v>
      </c>
      <c r="H35" s="12"/>
      <c r="I35" s="12"/>
      <c r="J35" s="12"/>
      <c r="K35" s="12"/>
      <c r="L35" s="12">
        <v>19.699999999999999</v>
      </c>
      <c r="M35" s="12">
        <f t="shared" si="12"/>
        <v>29.699999999999999</v>
      </c>
    </row>
    <row r="36" ht="12.75">
      <c r="D36" s="12">
        <v>8</v>
      </c>
      <c r="E36" s="12" t="s">
        <v>49</v>
      </c>
      <c r="F36" s="12" t="s">
        <v>342</v>
      </c>
      <c r="G36" s="12">
        <v>2</v>
      </c>
      <c r="H36" s="12"/>
      <c r="I36" s="12"/>
      <c r="J36" s="12"/>
      <c r="K36" s="12"/>
      <c r="L36" s="12">
        <v>27.699999999999999</v>
      </c>
      <c r="M36" s="12">
        <f t="shared" si="12"/>
        <v>29.699999999999999</v>
      </c>
    </row>
    <row r="37" ht="12.75">
      <c r="D37" s="12">
        <v>9</v>
      </c>
      <c r="E37" s="12" t="s">
        <v>347</v>
      </c>
      <c r="F37" s="12" t="s">
        <v>346</v>
      </c>
      <c r="G37" s="12">
        <v>1</v>
      </c>
      <c r="H37" s="12" t="s">
        <v>348</v>
      </c>
      <c r="I37" s="12">
        <v>0.69999999999999996</v>
      </c>
      <c r="J37" s="12"/>
      <c r="K37" s="12"/>
      <c r="L37" s="12">
        <v>28</v>
      </c>
      <c r="M37" s="12">
        <f t="shared" si="12"/>
        <v>29.699999999999999</v>
      </c>
    </row>
    <row r="38" ht="12.75">
      <c r="D38" s="12">
        <v>10</v>
      </c>
      <c r="E38" s="12" t="s">
        <v>349</v>
      </c>
      <c r="F38" s="12" t="s">
        <v>342</v>
      </c>
      <c r="G38" s="12">
        <v>2</v>
      </c>
      <c r="H38" s="12"/>
      <c r="I38" s="12"/>
      <c r="J38" s="12"/>
      <c r="K38" s="12"/>
      <c r="L38" s="12">
        <v>27.699999999999999</v>
      </c>
      <c r="M38" s="12">
        <f t="shared" si="12"/>
        <v>29.699999999999999</v>
      </c>
    </row>
    <row r="39" ht="12.75">
      <c r="D39" s="12">
        <v>11</v>
      </c>
      <c r="E39" s="12" t="s">
        <v>350</v>
      </c>
      <c r="F39" s="12" t="s">
        <v>342</v>
      </c>
      <c r="G39" s="12">
        <v>2</v>
      </c>
      <c r="H39" s="12"/>
      <c r="I39" s="12"/>
      <c r="J39" s="12"/>
      <c r="K39" s="12"/>
      <c r="L39" s="12">
        <v>27.699999999999999</v>
      </c>
      <c r="M39" s="12">
        <f t="shared" si="12"/>
        <v>29.699999999999999</v>
      </c>
    </row>
    <row r="40" ht="12.75">
      <c r="D40" s="12">
        <v>12</v>
      </c>
      <c r="E40" s="12" t="s">
        <v>351</v>
      </c>
      <c r="F40" s="12" t="s">
        <v>346</v>
      </c>
      <c r="G40" s="12">
        <v>1</v>
      </c>
      <c r="H40" s="12"/>
      <c r="I40" s="12"/>
      <c r="J40" s="12"/>
      <c r="K40" s="12"/>
      <c r="L40" s="12">
        <v>28.699999999999999</v>
      </c>
      <c r="M40" s="12">
        <f t="shared" si="12"/>
        <v>29.699999999999999</v>
      </c>
    </row>
    <row r="41" ht="12.75">
      <c r="D41" s="12">
        <v>13</v>
      </c>
      <c r="E41" s="12" t="s">
        <v>230</v>
      </c>
      <c r="F41" s="12" t="s">
        <v>343</v>
      </c>
      <c r="G41" s="12">
        <v>4</v>
      </c>
      <c r="H41" s="12"/>
      <c r="I41" s="12"/>
      <c r="J41" s="12"/>
      <c r="K41" s="12"/>
      <c r="L41" s="12">
        <v>25.699999999999999</v>
      </c>
      <c r="M41" s="12">
        <f t="shared" si="12"/>
        <v>29.699999999999999</v>
      </c>
    </row>
    <row r="42" ht="12.75">
      <c r="D42" s="12">
        <v>14</v>
      </c>
      <c r="E42" s="12" t="s">
        <v>232</v>
      </c>
      <c r="F42" s="12" t="s">
        <v>344</v>
      </c>
      <c r="G42" s="12">
        <v>1</v>
      </c>
      <c r="H42" s="12" t="s">
        <v>336</v>
      </c>
      <c r="I42" s="12">
        <v>1</v>
      </c>
      <c r="J42" s="12"/>
      <c r="K42" s="12"/>
      <c r="L42" s="12">
        <v>27.699999999999999</v>
      </c>
      <c r="M42" s="12">
        <f t="shared" si="12"/>
        <v>29.699999999999999</v>
      </c>
    </row>
    <row r="43" ht="12.75">
      <c r="D43" s="12">
        <v>15</v>
      </c>
      <c r="E43" s="29" t="s">
        <v>352</v>
      </c>
      <c r="F43" s="29"/>
      <c r="G43" s="29"/>
      <c r="H43" s="29"/>
      <c r="I43" s="29"/>
      <c r="J43" s="29"/>
      <c r="K43" s="29"/>
      <c r="L43" s="29">
        <v>29.699999999999999</v>
      </c>
      <c r="M43" s="12">
        <f t="shared" si="12"/>
        <v>29.699999999999999</v>
      </c>
    </row>
    <row r="44" ht="12.75">
      <c r="D44" s="12">
        <v>16</v>
      </c>
      <c r="E44" s="12" t="s">
        <v>120</v>
      </c>
      <c r="F44" s="12" t="s">
        <v>345</v>
      </c>
      <c r="G44" s="12">
        <v>10</v>
      </c>
      <c r="H44" s="12"/>
      <c r="I44" s="12"/>
      <c r="J44" s="12"/>
      <c r="K44" s="12"/>
      <c r="L44" s="12">
        <v>19.699999999999999</v>
      </c>
      <c r="M44" s="12">
        <f t="shared" si="12"/>
        <v>29.699999999999999</v>
      </c>
    </row>
    <row r="45" ht="12.75">
      <c r="D45" s="12">
        <v>17</v>
      </c>
      <c r="E45" s="12" t="s">
        <v>354</v>
      </c>
      <c r="F45" s="12" t="s">
        <v>355</v>
      </c>
      <c r="G45" s="12">
        <v>12</v>
      </c>
      <c r="H45" s="12"/>
      <c r="I45" s="12"/>
      <c r="J45" s="12"/>
      <c r="K45" s="12"/>
      <c r="L45" s="12">
        <v>17.699999999999999</v>
      </c>
      <c r="M45" s="12">
        <f t="shared" si="12"/>
        <v>29.699999999999999</v>
      </c>
    </row>
    <row r="46" ht="12.75">
      <c r="D46" s="12">
        <v>18</v>
      </c>
      <c r="E46" s="12" t="s">
        <v>357</v>
      </c>
      <c r="F46" s="12" t="s">
        <v>344</v>
      </c>
      <c r="G46" s="12">
        <v>1</v>
      </c>
      <c r="H46" s="12"/>
      <c r="I46" s="12"/>
      <c r="J46" s="12"/>
      <c r="K46" s="12"/>
      <c r="L46" s="12">
        <v>28.699999999999999</v>
      </c>
      <c r="M46" s="12">
        <f t="shared" si="12"/>
        <v>29.699999999999999</v>
      </c>
    </row>
    <row r="47" ht="12.75">
      <c r="D47" s="12">
        <v>19</v>
      </c>
      <c r="E47" s="12" t="s">
        <v>133</v>
      </c>
      <c r="F47" s="12" t="s">
        <v>345</v>
      </c>
      <c r="G47" s="12">
        <v>10</v>
      </c>
      <c r="H47" s="12"/>
      <c r="I47" s="12"/>
      <c r="J47" s="12"/>
      <c r="K47" s="12"/>
      <c r="L47" s="12">
        <v>19.699999999999999</v>
      </c>
      <c r="M47" s="12">
        <f t="shared" si="12"/>
        <v>29.699999999999999</v>
      </c>
    </row>
    <row r="52" ht="12.75">
      <c r="D52" s="12"/>
      <c r="E52" s="12"/>
      <c r="F52" s="12"/>
      <c r="G52" s="12"/>
      <c r="H52" s="12"/>
      <c r="I52" s="12"/>
      <c r="J52" s="12"/>
      <c r="K52" s="12"/>
      <c r="L52" s="12" t="s">
        <v>274</v>
      </c>
      <c r="M52" s="12" t="s">
        <v>275</v>
      </c>
    </row>
    <row r="53" ht="12.75">
      <c r="B53" t="s">
        <v>427</v>
      </c>
      <c r="D53" s="12">
        <v>1</v>
      </c>
      <c r="E53" s="12" t="s">
        <v>12</v>
      </c>
      <c r="F53" s="12" t="s">
        <v>341</v>
      </c>
      <c r="G53" s="12">
        <v>5</v>
      </c>
      <c r="H53" s="12" t="s">
        <v>362</v>
      </c>
      <c r="I53" s="12">
        <v>2</v>
      </c>
      <c r="J53" s="12"/>
      <c r="K53" s="12"/>
      <c r="L53" s="12">
        <v>27.399999999999999</v>
      </c>
      <c r="M53" s="12">
        <v>34.399999999999999</v>
      </c>
    </row>
    <row r="54" ht="12.75">
      <c r="D54" s="12">
        <v>2</v>
      </c>
      <c r="E54" s="12" t="s">
        <v>218</v>
      </c>
      <c r="F54" s="50" t="s">
        <v>324</v>
      </c>
      <c r="G54" s="50">
        <v>15</v>
      </c>
      <c r="H54" s="12"/>
      <c r="I54" s="12"/>
      <c r="J54" s="12"/>
      <c r="K54" s="12"/>
      <c r="L54" s="12">
        <v>19.399999999999999</v>
      </c>
      <c r="M54" s="12">
        <v>34.399999999999999</v>
      </c>
    </row>
    <row r="55" ht="12.75">
      <c r="D55" s="12">
        <v>3</v>
      </c>
      <c r="E55" s="29" t="s">
        <v>303</v>
      </c>
      <c r="F55" s="29"/>
      <c r="G55" s="29"/>
      <c r="H55" s="29"/>
      <c r="I55" s="29"/>
      <c r="J55" s="29"/>
      <c r="K55" s="29"/>
      <c r="L55" s="29">
        <v>34.399999999999999</v>
      </c>
      <c r="M55" s="12">
        <v>34.399999999999999</v>
      </c>
    </row>
    <row r="56" ht="12.75">
      <c r="D56" s="12">
        <v>4</v>
      </c>
      <c r="E56" s="12" t="s">
        <v>367</v>
      </c>
      <c r="F56" s="12" t="s">
        <v>341</v>
      </c>
      <c r="G56" s="12">
        <v>5</v>
      </c>
      <c r="H56" s="12" t="s">
        <v>362</v>
      </c>
      <c r="I56" s="12">
        <v>2</v>
      </c>
      <c r="J56" s="12"/>
      <c r="K56" s="12"/>
      <c r="L56" s="12">
        <v>27.399999999999999</v>
      </c>
      <c r="M56" s="12">
        <v>34.399999999999999</v>
      </c>
    </row>
    <row r="57" ht="12.75">
      <c r="D57" s="12">
        <v>5</v>
      </c>
      <c r="E57" s="12" t="s">
        <v>222</v>
      </c>
      <c r="F57" s="12" t="s">
        <v>326</v>
      </c>
      <c r="G57" s="12">
        <v>6</v>
      </c>
      <c r="H57" s="12" t="s">
        <v>366</v>
      </c>
      <c r="I57" s="12">
        <v>1.5</v>
      </c>
      <c r="J57" s="12"/>
      <c r="K57" s="12"/>
      <c r="L57" s="12">
        <v>26.899999999999999</v>
      </c>
      <c r="M57" s="12">
        <v>34.399999999999999</v>
      </c>
    </row>
    <row r="58" ht="12.75">
      <c r="D58" s="12">
        <v>6</v>
      </c>
      <c r="E58" s="12" t="s">
        <v>85</v>
      </c>
      <c r="F58" s="12" t="s">
        <v>313</v>
      </c>
      <c r="G58" s="12">
        <v>3</v>
      </c>
      <c r="H58" s="12" t="s">
        <v>363</v>
      </c>
      <c r="I58" s="12">
        <v>2</v>
      </c>
      <c r="J58" s="12" t="s">
        <v>318</v>
      </c>
      <c r="K58" s="12">
        <v>0.29999999999999999</v>
      </c>
      <c r="L58" s="12">
        <v>29.100000000000001</v>
      </c>
      <c r="M58" s="12">
        <v>34.399999999999999</v>
      </c>
    </row>
    <row r="59" ht="12.75">
      <c r="D59" s="12">
        <v>7</v>
      </c>
      <c r="E59" s="12" t="s">
        <v>230</v>
      </c>
      <c r="F59" s="12" t="s">
        <v>313</v>
      </c>
      <c r="G59" s="12">
        <v>3</v>
      </c>
      <c r="H59" s="12" t="s">
        <v>368</v>
      </c>
      <c r="I59" s="12">
        <v>2</v>
      </c>
      <c r="J59" s="12" t="s">
        <v>318</v>
      </c>
      <c r="K59" s="12">
        <v>0.29999999999999999</v>
      </c>
      <c r="L59" s="12">
        <v>29.100000000000001</v>
      </c>
      <c r="M59" s="12">
        <v>34.399999999999999</v>
      </c>
    </row>
    <row r="60" ht="12.75">
      <c r="D60" s="12">
        <v>8</v>
      </c>
      <c r="E60" s="12" t="s">
        <v>232</v>
      </c>
      <c r="F60" s="12" t="s">
        <v>369</v>
      </c>
      <c r="G60" s="12">
        <v>5</v>
      </c>
      <c r="H60" s="12" t="s">
        <v>362</v>
      </c>
      <c r="I60" s="12">
        <v>2</v>
      </c>
      <c r="J60" s="12" t="s">
        <v>318</v>
      </c>
      <c r="K60" s="12">
        <v>0.29999999999999999</v>
      </c>
      <c r="L60" s="12">
        <v>27.100000000000001</v>
      </c>
      <c r="M60" s="12">
        <v>34.399999999999999</v>
      </c>
    </row>
    <row r="61" ht="12.75">
      <c r="D61" s="12">
        <v>9</v>
      </c>
      <c r="E61" s="12" t="s">
        <v>100</v>
      </c>
      <c r="F61" s="12" t="s">
        <v>369</v>
      </c>
      <c r="G61" s="12">
        <v>5</v>
      </c>
      <c r="H61" s="12" t="s">
        <v>362</v>
      </c>
      <c r="I61" s="12">
        <v>2</v>
      </c>
      <c r="J61" s="12"/>
      <c r="K61" s="12"/>
      <c r="L61" s="12">
        <v>27.399999999999999</v>
      </c>
      <c r="M61" s="12">
        <v>34.399999999999999</v>
      </c>
    </row>
    <row r="62" ht="12.75">
      <c r="D62" s="12">
        <v>10</v>
      </c>
      <c r="E62" s="29" t="s">
        <v>352</v>
      </c>
      <c r="F62" s="29"/>
      <c r="G62" s="29"/>
      <c r="H62" s="29"/>
      <c r="I62" s="29"/>
      <c r="J62" s="29"/>
      <c r="K62" s="29"/>
      <c r="L62" s="29">
        <v>34.399999999999999</v>
      </c>
      <c r="M62" s="12">
        <v>34.399999999999999</v>
      </c>
    </row>
    <row r="63" ht="12.75">
      <c r="D63" s="12">
        <v>11</v>
      </c>
      <c r="E63" s="12" t="s">
        <v>120</v>
      </c>
      <c r="F63" s="12" t="s">
        <v>317</v>
      </c>
      <c r="G63" s="12">
        <v>8</v>
      </c>
      <c r="H63" s="12" t="s">
        <v>346</v>
      </c>
      <c r="I63" s="12">
        <v>1</v>
      </c>
      <c r="J63" s="12"/>
      <c r="K63" s="12"/>
      <c r="L63" s="12">
        <v>25.399999999999999</v>
      </c>
      <c r="M63" s="12">
        <v>34.399999999999999</v>
      </c>
    </row>
    <row r="64" ht="12.75">
      <c r="D64" s="12">
        <v>12</v>
      </c>
      <c r="E64" s="12" t="s">
        <v>234</v>
      </c>
      <c r="F64" s="12" t="s">
        <v>313</v>
      </c>
      <c r="G64" s="12">
        <v>3</v>
      </c>
      <c r="H64" s="12" t="s">
        <v>362</v>
      </c>
      <c r="I64" s="12">
        <v>2</v>
      </c>
      <c r="J64" s="12" t="s">
        <v>318</v>
      </c>
      <c r="K64" s="12">
        <v>0.29999999999999999</v>
      </c>
      <c r="L64" s="12">
        <v>29.100000000000001</v>
      </c>
      <c r="M64" s="12">
        <v>34.399999999999999</v>
      </c>
    </row>
    <row r="65" ht="12.75">
      <c r="D65" s="12">
        <v>13</v>
      </c>
      <c r="E65" s="12" t="s">
        <v>133</v>
      </c>
      <c r="F65" s="12" t="s">
        <v>293</v>
      </c>
      <c r="G65" s="12">
        <v>15</v>
      </c>
      <c r="H65" s="12" t="s">
        <v>346</v>
      </c>
      <c r="I65" s="12">
        <v>1</v>
      </c>
      <c r="J65" s="12"/>
      <c r="K65" s="12"/>
      <c r="L65" s="12">
        <v>18.399999999999999</v>
      </c>
      <c r="M65" s="12">
        <v>34.399999999999999</v>
      </c>
    </row>
    <row r="66" ht="12.75">
      <c r="D66" s="12">
        <v>14</v>
      </c>
      <c r="E66" s="12" t="s">
        <v>244</v>
      </c>
      <c r="F66" s="12" t="s">
        <v>326</v>
      </c>
      <c r="G66" s="12">
        <v>6</v>
      </c>
      <c r="H66" s="12" t="s">
        <v>346</v>
      </c>
      <c r="I66" s="12">
        <v>1</v>
      </c>
      <c r="J66" s="12"/>
      <c r="K66" s="12"/>
      <c r="L66" s="12">
        <v>27.399999999999999</v>
      </c>
      <c r="M66" s="12">
        <v>34.399999999999999</v>
      </c>
    </row>
    <row r="70" ht="12.75">
      <c r="B70" t="s">
        <v>428</v>
      </c>
    </row>
    <row r="71" ht="12.75">
      <c r="D71" s="12"/>
      <c r="E71" s="12"/>
      <c r="F71" s="12"/>
      <c r="G71" s="12"/>
      <c r="H71" s="12"/>
      <c r="I71" s="12"/>
      <c r="J71" s="12" t="s">
        <v>274</v>
      </c>
      <c r="K71" s="12" t="s">
        <v>275</v>
      </c>
      <c r="L71" s="51" t="s">
        <v>429</v>
      </c>
      <c r="O71" t="s">
        <v>306</v>
      </c>
    </row>
    <row r="72" ht="12.75">
      <c r="D72" s="12">
        <v>1</v>
      </c>
      <c r="E72" s="12" t="s">
        <v>308</v>
      </c>
      <c r="F72" s="12" t="s">
        <v>314</v>
      </c>
      <c r="G72" s="12">
        <v>1</v>
      </c>
      <c r="H72" s="12"/>
      <c r="I72" s="12"/>
      <c r="J72" s="12">
        <v>64.5</v>
      </c>
      <c r="K72" s="12">
        <v>65.5</v>
      </c>
      <c r="L72" s="12"/>
    </row>
    <row r="73" ht="12.75">
      <c r="D73" s="12">
        <v>2</v>
      </c>
      <c r="E73" s="12" t="s">
        <v>375</v>
      </c>
      <c r="F73" s="12" t="s">
        <v>341</v>
      </c>
      <c r="G73" s="12">
        <v>3</v>
      </c>
      <c r="H73" s="12"/>
      <c r="I73" s="12"/>
      <c r="J73" s="12">
        <v>62.5</v>
      </c>
      <c r="K73" s="12">
        <v>65.5</v>
      </c>
      <c r="L73" s="12"/>
    </row>
    <row r="74" ht="12.75">
      <c r="D74" s="12">
        <v>3</v>
      </c>
      <c r="E74" s="12" t="s">
        <v>12</v>
      </c>
      <c r="F74" s="12" t="s">
        <v>376</v>
      </c>
      <c r="G74" s="12">
        <v>6</v>
      </c>
      <c r="H74" s="12"/>
      <c r="I74" s="12"/>
      <c r="J74" s="12">
        <v>59.5</v>
      </c>
      <c r="K74" s="12">
        <v>65.5</v>
      </c>
      <c r="L74" s="12"/>
    </row>
    <row r="75" ht="12.75">
      <c r="D75" s="12">
        <v>4</v>
      </c>
      <c r="E75" s="12" t="s">
        <v>339</v>
      </c>
      <c r="F75" s="12" t="s">
        <v>377</v>
      </c>
      <c r="G75" s="12">
        <v>2</v>
      </c>
      <c r="H75" s="12"/>
      <c r="I75" s="12"/>
      <c r="J75" s="12">
        <v>63.5</v>
      </c>
      <c r="K75" s="12">
        <v>65.5</v>
      </c>
      <c r="L75" s="12"/>
    </row>
    <row r="76" ht="12.75">
      <c r="D76" s="12">
        <v>5</v>
      </c>
      <c r="E76" s="12" t="s">
        <v>20</v>
      </c>
      <c r="F76" s="12" t="s">
        <v>378</v>
      </c>
      <c r="G76" s="12">
        <v>3</v>
      </c>
      <c r="H76" s="12"/>
      <c r="I76" s="12"/>
      <c r="J76" s="12">
        <v>62.5</v>
      </c>
      <c r="K76" s="12">
        <v>65.5</v>
      </c>
      <c r="L76" s="12"/>
    </row>
    <row r="77" ht="12.75">
      <c r="D77" s="29">
        <v>6</v>
      </c>
      <c r="E77" s="29" t="s">
        <v>303</v>
      </c>
      <c r="F77" s="29" t="s">
        <v>344</v>
      </c>
      <c r="G77" s="29">
        <v>1</v>
      </c>
      <c r="H77" s="29"/>
      <c r="I77" s="29"/>
      <c r="J77" s="29">
        <v>64.5</v>
      </c>
      <c r="K77" s="29">
        <v>65.5</v>
      </c>
      <c r="L77" s="29">
        <v>-8.5999999999999996</v>
      </c>
    </row>
    <row r="78" ht="12.75">
      <c r="D78" s="12">
        <v>7</v>
      </c>
      <c r="E78" s="12" t="s">
        <v>31</v>
      </c>
      <c r="F78" s="12" t="s">
        <v>348</v>
      </c>
      <c r="G78" s="12">
        <v>0.29999999999999999</v>
      </c>
      <c r="H78" s="12"/>
      <c r="I78" s="12"/>
      <c r="J78" s="12">
        <v>65.200000000000003</v>
      </c>
      <c r="K78" s="12">
        <v>65.5</v>
      </c>
      <c r="L78" s="12"/>
    </row>
    <row r="79" ht="12.75">
      <c r="D79" s="12">
        <v>8</v>
      </c>
      <c r="E79" s="12" t="s">
        <v>379</v>
      </c>
      <c r="F79" s="12"/>
      <c r="G79" s="12"/>
      <c r="H79" s="12"/>
      <c r="I79" s="12"/>
      <c r="J79" s="12">
        <v>65.5</v>
      </c>
      <c r="K79" s="12">
        <v>65.5</v>
      </c>
      <c r="L79" s="12"/>
    </row>
    <row r="80" ht="12.75">
      <c r="D80" s="12">
        <v>9</v>
      </c>
      <c r="E80" s="12" t="s">
        <v>222</v>
      </c>
      <c r="F80" s="12" t="s">
        <v>348</v>
      </c>
      <c r="G80" s="12">
        <v>0.29999999999999999</v>
      </c>
      <c r="H80" s="12"/>
      <c r="I80" s="12"/>
      <c r="J80" s="12">
        <v>65.200000000000003</v>
      </c>
      <c r="K80" s="12">
        <v>65.5</v>
      </c>
      <c r="L80" s="12"/>
    </row>
    <row r="81" ht="12.75">
      <c r="D81" s="12">
        <v>10</v>
      </c>
      <c r="E81" s="12" t="s">
        <v>49</v>
      </c>
      <c r="F81" s="12" t="s">
        <v>314</v>
      </c>
      <c r="G81" s="12">
        <v>1</v>
      </c>
      <c r="H81" s="12"/>
      <c r="I81" s="12"/>
      <c r="J81" s="12">
        <v>64.5</v>
      </c>
      <c r="K81" s="12">
        <v>65.5</v>
      </c>
      <c r="L81" s="12"/>
    </row>
    <row r="82" ht="12.75">
      <c r="D82" s="12">
        <v>11</v>
      </c>
      <c r="E82" s="12" t="s">
        <v>227</v>
      </c>
      <c r="F82" s="12" t="s">
        <v>378</v>
      </c>
      <c r="G82" s="12">
        <v>3</v>
      </c>
      <c r="H82" s="12"/>
      <c r="I82" s="12"/>
      <c r="J82" s="12">
        <v>62.5</v>
      </c>
      <c r="K82" s="12">
        <v>65.5</v>
      </c>
      <c r="L82" s="12"/>
    </row>
    <row r="83" ht="12.75">
      <c r="D83" s="12">
        <v>12</v>
      </c>
      <c r="E83" s="12" t="s">
        <v>228</v>
      </c>
      <c r="F83" s="12" t="s">
        <v>344</v>
      </c>
      <c r="G83" s="12">
        <v>1</v>
      </c>
      <c r="H83" s="12"/>
      <c r="I83" s="12"/>
      <c r="J83" s="12">
        <v>64.5</v>
      </c>
      <c r="K83" s="12">
        <v>65.5</v>
      </c>
      <c r="L83" s="12"/>
    </row>
    <row r="84" ht="12.75">
      <c r="D84" s="12">
        <v>13</v>
      </c>
      <c r="E84" s="12" t="s">
        <v>230</v>
      </c>
      <c r="F84" s="12" t="s">
        <v>344</v>
      </c>
      <c r="G84" s="12">
        <v>1</v>
      </c>
      <c r="H84" s="12"/>
      <c r="I84" s="12"/>
      <c r="J84" s="12">
        <v>64.5</v>
      </c>
      <c r="K84" s="12">
        <v>65.5</v>
      </c>
      <c r="L84" s="12"/>
    </row>
    <row r="85" ht="12.75">
      <c r="D85" s="12">
        <v>14</v>
      </c>
      <c r="E85" s="12" t="s">
        <v>100</v>
      </c>
      <c r="F85" s="12" t="s">
        <v>344</v>
      </c>
      <c r="G85" s="12">
        <v>1</v>
      </c>
      <c r="H85" s="12"/>
      <c r="I85" s="12"/>
      <c r="J85" s="12">
        <v>64.5</v>
      </c>
      <c r="K85" s="12">
        <v>65.5</v>
      </c>
      <c r="L85" s="12"/>
    </row>
    <row r="86" ht="12.75">
      <c r="D86" s="12">
        <v>15</v>
      </c>
      <c r="E86" s="12" t="s">
        <v>233</v>
      </c>
      <c r="F86" s="12" t="s">
        <v>344</v>
      </c>
      <c r="G86" s="12">
        <v>1</v>
      </c>
      <c r="H86" s="12"/>
      <c r="I86" s="12"/>
      <c r="J86" s="12">
        <v>64.5</v>
      </c>
      <c r="K86" s="12">
        <v>65.5</v>
      </c>
      <c r="L86" s="12"/>
    </row>
    <row r="87" ht="12.75">
      <c r="D87" s="29">
        <v>16</v>
      </c>
      <c r="E87" s="29" t="s">
        <v>352</v>
      </c>
      <c r="F87" s="29" t="s">
        <v>348</v>
      </c>
      <c r="G87" s="29">
        <v>0.29999999999999999</v>
      </c>
      <c r="H87" s="29"/>
      <c r="I87" s="29"/>
      <c r="J87" s="29">
        <v>65.200000000000003</v>
      </c>
      <c r="K87" s="29">
        <v>65.5</v>
      </c>
      <c r="L87" s="29">
        <v>-9.3000000000000007</v>
      </c>
    </row>
    <row r="88" ht="12.75">
      <c r="D88" s="12">
        <v>17</v>
      </c>
      <c r="E88" s="12" t="s">
        <v>354</v>
      </c>
      <c r="F88" s="12" t="s">
        <v>341</v>
      </c>
      <c r="G88" s="12">
        <v>3</v>
      </c>
      <c r="H88" s="12"/>
      <c r="I88" s="12"/>
      <c r="J88" s="12">
        <v>62.5</v>
      </c>
      <c r="K88" s="12">
        <v>65.5</v>
      </c>
      <c r="L88" s="12"/>
    </row>
    <row r="89" ht="12.75">
      <c r="D89" s="12">
        <v>18</v>
      </c>
      <c r="E89" s="12" t="s">
        <v>234</v>
      </c>
      <c r="F89" s="12" t="s">
        <v>348</v>
      </c>
      <c r="G89" s="12">
        <v>0.29999999999999999</v>
      </c>
      <c r="H89" s="12"/>
      <c r="I89" s="12"/>
      <c r="J89" s="12">
        <v>65.200000000000003</v>
      </c>
      <c r="K89" s="12">
        <v>65.5</v>
      </c>
      <c r="L89" s="12"/>
    </row>
    <row r="90" ht="12.75">
      <c r="D90" s="12">
        <v>19</v>
      </c>
      <c r="E90" s="12" t="s">
        <v>382</v>
      </c>
      <c r="F90" s="12" t="s">
        <v>314</v>
      </c>
      <c r="G90" s="12">
        <v>1</v>
      </c>
      <c r="H90" s="12"/>
      <c r="I90" s="12"/>
      <c r="J90" s="12">
        <v>64.5</v>
      </c>
      <c r="K90" s="12">
        <v>65.5</v>
      </c>
      <c r="L90" s="12"/>
    </row>
    <row r="94" ht="12.75">
      <c r="B94" t="s">
        <v>430</v>
      </c>
      <c r="D94" s="12"/>
      <c r="E94" s="12"/>
      <c r="F94" s="12"/>
      <c r="G94" s="12"/>
      <c r="H94" s="12"/>
      <c r="I94" s="12"/>
      <c r="J94" s="12" t="s">
        <v>274</v>
      </c>
      <c r="K94" s="12" t="s">
        <v>275</v>
      </c>
    </row>
    <row r="95" ht="12.75">
      <c r="D95" s="12">
        <v>1</v>
      </c>
      <c r="E95" s="12" t="s">
        <v>12</v>
      </c>
      <c r="F95" s="12" t="s">
        <v>353</v>
      </c>
      <c r="G95" s="12">
        <v>25</v>
      </c>
      <c r="H95" s="12"/>
      <c r="I95" s="12"/>
      <c r="J95" s="12">
        <v>5.5999999999999996</v>
      </c>
      <c r="K95" s="12">
        <v>30.600000000000001</v>
      </c>
    </row>
    <row r="96" ht="12.75">
      <c r="D96" s="12">
        <v>2</v>
      </c>
      <c r="E96" s="12" t="s">
        <v>240</v>
      </c>
      <c r="F96" s="12" t="s">
        <v>391</v>
      </c>
      <c r="G96" s="12">
        <v>5</v>
      </c>
      <c r="H96" s="12"/>
      <c r="I96" s="12"/>
      <c r="J96" s="12">
        <v>25.600000000000001</v>
      </c>
      <c r="K96" s="12">
        <v>30.600000000000001</v>
      </c>
    </row>
    <row r="97" ht="12.75">
      <c r="D97" s="12">
        <v>3</v>
      </c>
      <c r="E97" s="12" t="s">
        <v>303</v>
      </c>
      <c r="F97" s="12" t="s">
        <v>323</v>
      </c>
      <c r="G97" s="12">
        <v>2</v>
      </c>
      <c r="H97" s="12"/>
      <c r="I97" s="12"/>
      <c r="J97" s="12">
        <v>28.600000000000001</v>
      </c>
      <c r="K97" s="12">
        <v>30.600000000000001</v>
      </c>
    </row>
    <row r="98" ht="12.75">
      <c r="D98" s="12">
        <v>4</v>
      </c>
      <c r="E98" s="12" t="s">
        <v>31</v>
      </c>
      <c r="F98" s="12" t="s">
        <v>323</v>
      </c>
      <c r="G98" s="12">
        <v>2</v>
      </c>
      <c r="H98" s="12"/>
      <c r="I98" s="12"/>
      <c r="J98" s="12">
        <v>28.600000000000001</v>
      </c>
      <c r="K98" s="12">
        <v>30.600000000000001</v>
      </c>
    </row>
    <row r="99" ht="12.75">
      <c r="D99" s="12">
        <v>5</v>
      </c>
      <c r="E99" s="12" t="s">
        <v>222</v>
      </c>
      <c r="F99" s="12" t="s">
        <v>391</v>
      </c>
      <c r="G99" s="12">
        <v>5</v>
      </c>
      <c r="H99" s="12"/>
      <c r="I99" s="12"/>
      <c r="J99" s="12">
        <v>25.600000000000001</v>
      </c>
      <c r="K99" s="12">
        <v>30.600000000000001</v>
      </c>
    </row>
    <row r="100" ht="12.75">
      <c r="D100" s="12">
        <v>6</v>
      </c>
      <c r="E100" s="12" t="s">
        <v>45</v>
      </c>
      <c r="F100" s="12" t="s">
        <v>317</v>
      </c>
      <c r="G100" s="12">
        <v>7</v>
      </c>
      <c r="H100" s="12"/>
      <c r="I100" s="12"/>
      <c r="J100" s="12">
        <v>23.600000000000001</v>
      </c>
      <c r="K100" s="12">
        <v>30.600000000000001</v>
      </c>
    </row>
    <row r="101" ht="12.75">
      <c r="D101" s="12">
        <v>7</v>
      </c>
      <c r="E101" s="12" t="s">
        <v>350</v>
      </c>
      <c r="F101" s="12" t="s">
        <v>315</v>
      </c>
      <c r="G101" s="12">
        <v>1</v>
      </c>
      <c r="H101" s="12" t="s">
        <v>392</v>
      </c>
      <c r="I101" s="12">
        <v>0.29999999999999999</v>
      </c>
      <c r="J101" s="12">
        <v>29.300000000000001</v>
      </c>
      <c r="K101" s="12">
        <v>30.600000000000001</v>
      </c>
    </row>
    <row r="102" ht="12.75">
      <c r="D102" s="12">
        <v>8</v>
      </c>
      <c r="E102" s="12" t="s">
        <v>228</v>
      </c>
      <c r="F102" s="12" t="s">
        <v>315</v>
      </c>
      <c r="G102" s="12">
        <v>1</v>
      </c>
      <c r="H102" s="12" t="s">
        <v>392</v>
      </c>
      <c r="I102" s="12">
        <v>0.29999999999999999</v>
      </c>
      <c r="J102" s="12">
        <v>29.300000000000001</v>
      </c>
      <c r="K102" s="12">
        <v>30.600000000000001</v>
      </c>
    </row>
    <row r="103" ht="12.75">
      <c r="D103" s="12">
        <v>9</v>
      </c>
      <c r="E103" s="12" t="s">
        <v>230</v>
      </c>
      <c r="F103" s="12" t="s">
        <v>376</v>
      </c>
      <c r="G103" s="12">
        <v>6</v>
      </c>
      <c r="H103" s="12"/>
      <c r="I103" s="12"/>
      <c r="J103" s="12">
        <v>24.600000000000001</v>
      </c>
      <c r="K103" s="12">
        <v>30.600000000000001</v>
      </c>
    </row>
    <row r="104" ht="12.75">
      <c r="D104" s="12">
        <v>10</v>
      </c>
      <c r="E104" s="12" t="s">
        <v>232</v>
      </c>
      <c r="F104" s="12" t="s">
        <v>368</v>
      </c>
      <c r="G104" s="12">
        <v>2</v>
      </c>
      <c r="H104" s="12"/>
      <c r="I104" s="12"/>
      <c r="J104" s="12">
        <v>28.600000000000001</v>
      </c>
      <c r="K104" s="12">
        <v>30.600000000000001</v>
      </c>
    </row>
    <row r="105" ht="12.75">
      <c r="D105" s="12">
        <v>11</v>
      </c>
      <c r="E105" s="12" t="s">
        <v>100</v>
      </c>
      <c r="F105" s="12" t="s">
        <v>371</v>
      </c>
      <c r="G105" s="12">
        <v>25</v>
      </c>
      <c r="H105" s="12"/>
      <c r="I105" s="12"/>
      <c r="J105" s="12">
        <v>5.5999999999999996</v>
      </c>
      <c r="K105" s="12">
        <v>30.600000000000001</v>
      </c>
    </row>
    <row r="106" ht="12.75">
      <c r="D106" s="12">
        <v>12</v>
      </c>
      <c r="E106" s="12" t="s">
        <v>352</v>
      </c>
      <c r="F106" s="12" t="s">
        <v>396</v>
      </c>
      <c r="G106" s="12">
        <v>4</v>
      </c>
      <c r="H106" s="12"/>
      <c r="I106" s="12"/>
      <c r="J106" s="12">
        <v>26.600000000000001</v>
      </c>
      <c r="K106" s="12">
        <v>30.600000000000001</v>
      </c>
    </row>
    <row r="107" ht="12.75">
      <c r="D107" s="12">
        <v>13</v>
      </c>
      <c r="E107" s="12" t="s">
        <v>120</v>
      </c>
      <c r="F107" s="12" t="s">
        <v>338</v>
      </c>
      <c r="G107" s="12">
        <v>0.59999999999999998</v>
      </c>
      <c r="H107" s="12"/>
      <c r="I107" s="12"/>
      <c r="J107" s="12">
        <v>30</v>
      </c>
      <c r="K107" s="12">
        <v>30.600000000000001</v>
      </c>
    </row>
    <row r="108" ht="12.75">
      <c r="D108" s="12">
        <v>14</v>
      </c>
      <c r="E108" s="12" t="s">
        <v>354</v>
      </c>
      <c r="F108" s="12" t="s">
        <v>395</v>
      </c>
      <c r="G108" s="12">
        <v>1</v>
      </c>
      <c r="H108" s="12"/>
      <c r="I108" s="12"/>
      <c r="J108" s="12">
        <v>29.600000000000001</v>
      </c>
      <c r="K108" s="12">
        <v>30.600000000000001</v>
      </c>
    </row>
    <row r="109" ht="12.75">
      <c r="D109" s="12">
        <v>15</v>
      </c>
      <c r="E109" s="12" t="s">
        <v>239</v>
      </c>
      <c r="F109" s="12" t="s">
        <v>396</v>
      </c>
      <c r="G109" s="12">
        <v>4</v>
      </c>
      <c r="H109" s="12"/>
      <c r="I109" s="12"/>
      <c r="J109" s="12">
        <v>26.600000000000001</v>
      </c>
      <c r="K109" s="12">
        <v>30.600000000000001</v>
      </c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M1" zoomScale="100" workbookViewId="0">
      <selection activeCell="U148" activeCellId="0" sqref="U148"/>
    </sheetView>
  </sheetViews>
  <sheetFormatPr defaultColWidth="9.0546875" defaultRowHeight="12.75"/>
  <cols>
    <col customWidth="1" min="3" max="3" style="0" width="19.850000000000001"/>
    <col customWidth="1" min="7" max="7" style="0" width="13.699999999999999"/>
    <col customWidth="1" min="11" max="11" style="0" width="18.41"/>
    <col customWidth="1" min="13" max="14" style="0" width="11.56"/>
    <col customWidth="1" min="17" max="17" style="0" width="16.129999999999999"/>
    <col customWidth="1" min="18" max="18" style="0" width="11.42"/>
    <col customWidth="1" min="23" max="23" style="0" width="12.279999999999999"/>
  </cols>
  <sheetData>
    <row r="6" ht="12.75">
      <c r="C6" t="s">
        <v>431</v>
      </c>
      <c r="G6" t="s">
        <v>432</v>
      </c>
    </row>
    <row r="7" ht="12.75">
      <c r="J7" s="12"/>
      <c r="K7" s="12"/>
      <c r="L7" s="12" t="s">
        <v>433</v>
      </c>
      <c r="M7" s="12" t="s">
        <v>434</v>
      </c>
      <c r="N7" s="12" t="s">
        <v>435</v>
      </c>
    </row>
    <row r="8" ht="12.75">
      <c r="C8" t="s">
        <v>20</v>
      </c>
      <c r="J8" s="12">
        <v>1</v>
      </c>
      <c r="K8" s="12" t="s">
        <v>20</v>
      </c>
      <c r="L8" s="52">
        <v>1</v>
      </c>
      <c r="M8" s="12">
        <v>10</v>
      </c>
      <c r="N8" s="12">
        <v>4</v>
      </c>
    </row>
    <row r="9" ht="12.75">
      <c r="C9" t="s">
        <v>85</v>
      </c>
      <c r="J9" s="12">
        <v>2</v>
      </c>
      <c r="K9" s="12" t="s">
        <v>436</v>
      </c>
      <c r="L9" s="52">
        <v>1</v>
      </c>
      <c r="M9" s="12">
        <v>17</v>
      </c>
      <c r="N9" s="12">
        <v>3</v>
      </c>
    </row>
    <row r="10" ht="12.75">
      <c r="C10" t="s">
        <v>120</v>
      </c>
      <c r="J10" s="12">
        <v>3</v>
      </c>
      <c r="K10" s="12" t="s">
        <v>437</v>
      </c>
      <c r="L10" s="52">
        <v>1</v>
      </c>
      <c r="M10" s="12">
        <v>17</v>
      </c>
      <c r="N10" s="12">
        <v>3</v>
      </c>
    </row>
    <row r="11" ht="12.75">
      <c r="C11" t="s">
        <v>438</v>
      </c>
      <c r="J11" s="12">
        <v>4</v>
      </c>
      <c r="K11" s="12" t="s">
        <v>339</v>
      </c>
      <c r="L11" s="52">
        <v>1</v>
      </c>
      <c r="M11" s="12">
        <v>17</v>
      </c>
      <c r="N11" s="12">
        <v>3</v>
      </c>
    </row>
    <row r="12" ht="12.75">
      <c r="C12" t="s">
        <v>240</v>
      </c>
      <c r="J12" s="12">
        <v>5</v>
      </c>
      <c r="K12" s="12" t="s">
        <v>240</v>
      </c>
      <c r="L12" s="52">
        <v>1</v>
      </c>
      <c r="M12" s="12">
        <v>17</v>
      </c>
      <c r="N12" s="12">
        <v>3</v>
      </c>
    </row>
    <row r="13" ht="12.75">
      <c r="C13" t="s">
        <v>232</v>
      </c>
      <c r="J13" s="12">
        <v>6</v>
      </c>
      <c r="K13" s="12" t="s">
        <v>303</v>
      </c>
      <c r="L13" s="52">
        <v>0.5</v>
      </c>
      <c r="M13" s="12">
        <v>8</v>
      </c>
      <c r="N13" s="12">
        <v>2</v>
      </c>
    </row>
    <row r="14" ht="12.75">
      <c r="C14" t="s">
        <v>436</v>
      </c>
      <c r="J14" s="12">
        <v>7</v>
      </c>
      <c r="K14" s="12" t="s">
        <v>31</v>
      </c>
      <c r="L14" s="52">
        <v>1</v>
      </c>
      <c r="M14" s="12">
        <v>16</v>
      </c>
      <c r="N14" s="12">
        <v>3</v>
      </c>
    </row>
    <row r="15" ht="12.75">
      <c r="C15" t="s">
        <v>303</v>
      </c>
      <c r="J15" s="12">
        <v>8</v>
      </c>
      <c r="K15" s="12" t="s">
        <v>222</v>
      </c>
      <c r="L15" s="52">
        <v>0.5</v>
      </c>
      <c r="M15" s="12">
        <v>8</v>
      </c>
      <c r="N15" s="12">
        <v>2</v>
      </c>
    </row>
    <row r="16" ht="12.75">
      <c r="J16" s="12">
        <v>9</v>
      </c>
      <c r="K16" s="12" t="s">
        <v>45</v>
      </c>
      <c r="L16" s="52">
        <v>0.5</v>
      </c>
      <c r="M16" s="12">
        <v>8</v>
      </c>
      <c r="N16" s="12">
        <v>2</v>
      </c>
    </row>
    <row r="17" ht="12.75">
      <c r="C17" t="s">
        <v>351</v>
      </c>
      <c r="J17" s="12">
        <v>10</v>
      </c>
      <c r="K17" s="12" t="s">
        <v>49</v>
      </c>
      <c r="L17" s="52">
        <v>1</v>
      </c>
      <c r="M17" s="12">
        <v>17</v>
      </c>
      <c r="N17" s="12">
        <v>3</v>
      </c>
    </row>
    <row r="18" ht="12.75">
      <c r="C18" t="s">
        <v>233</v>
      </c>
      <c r="J18" s="12">
        <v>11</v>
      </c>
      <c r="K18" s="12" t="s">
        <v>439</v>
      </c>
      <c r="L18" s="52">
        <v>1</v>
      </c>
      <c r="M18" s="12">
        <v>17</v>
      </c>
      <c r="N18" s="12">
        <v>3</v>
      </c>
    </row>
    <row r="19" ht="12.75">
      <c r="C19" t="s">
        <v>352</v>
      </c>
      <c r="J19" s="12">
        <v>12</v>
      </c>
      <c r="K19" s="12" t="s">
        <v>347</v>
      </c>
      <c r="L19" s="52">
        <v>1</v>
      </c>
      <c r="M19" s="12">
        <v>10</v>
      </c>
      <c r="N19" s="12">
        <v>4</v>
      </c>
    </row>
    <row r="20" ht="12.75">
      <c r="C20" t="s">
        <v>225</v>
      </c>
      <c r="J20" s="12">
        <v>13</v>
      </c>
      <c r="K20" s="12" t="s">
        <v>225</v>
      </c>
      <c r="L20" s="52">
        <v>1</v>
      </c>
      <c r="M20" s="12">
        <v>17</v>
      </c>
      <c r="N20" s="12">
        <v>3</v>
      </c>
    </row>
    <row r="21" ht="12.75">
      <c r="C21" t="s">
        <v>440</v>
      </c>
      <c r="J21" s="12">
        <v>14</v>
      </c>
      <c r="K21" s="12" t="s">
        <v>351</v>
      </c>
      <c r="L21" s="52">
        <v>1</v>
      </c>
      <c r="M21" s="12">
        <v>17</v>
      </c>
      <c r="N21" s="12">
        <v>3</v>
      </c>
    </row>
    <row r="22" ht="12.75">
      <c r="C22" t="s">
        <v>441</v>
      </c>
      <c r="J22" s="12">
        <v>15</v>
      </c>
      <c r="K22" s="12" t="s">
        <v>85</v>
      </c>
      <c r="L22" s="52">
        <v>1</v>
      </c>
      <c r="M22" s="12">
        <v>10</v>
      </c>
      <c r="N22" s="12">
        <v>4</v>
      </c>
    </row>
    <row r="23" ht="12.75">
      <c r="C23" t="s">
        <v>278</v>
      </c>
      <c r="J23" s="12">
        <v>16</v>
      </c>
      <c r="K23" s="12" t="s">
        <v>441</v>
      </c>
      <c r="L23" s="52">
        <v>1</v>
      </c>
      <c r="M23" s="12">
        <v>17</v>
      </c>
      <c r="N23" s="12">
        <v>3</v>
      </c>
    </row>
    <row r="24" ht="12.75">
      <c r="C24" t="s">
        <v>439</v>
      </c>
      <c r="J24" s="12">
        <v>17</v>
      </c>
      <c r="K24" s="12" t="s">
        <v>230</v>
      </c>
      <c r="L24" s="52">
        <v>0.5</v>
      </c>
      <c r="M24" s="12">
        <v>8</v>
      </c>
      <c r="N24" s="12">
        <v>2</v>
      </c>
    </row>
    <row r="25" ht="12.75">
      <c r="C25" t="s">
        <v>45</v>
      </c>
      <c r="J25" s="12">
        <v>18</v>
      </c>
      <c r="K25" s="12" t="s">
        <v>232</v>
      </c>
      <c r="L25" s="52">
        <v>0.5</v>
      </c>
      <c r="M25" s="12">
        <v>8</v>
      </c>
      <c r="N25" s="12">
        <v>2</v>
      </c>
    </row>
    <row r="26" ht="12.75">
      <c r="C26" t="s">
        <v>49</v>
      </c>
      <c r="J26" s="12">
        <v>19</v>
      </c>
      <c r="K26" s="12" t="s">
        <v>233</v>
      </c>
      <c r="L26" s="52">
        <v>1</v>
      </c>
      <c r="M26" s="12">
        <v>17</v>
      </c>
      <c r="N26" s="12">
        <v>3</v>
      </c>
    </row>
    <row r="27" ht="12.75">
      <c r="J27" s="12">
        <v>20</v>
      </c>
      <c r="K27" s="12" t="s">
        <v>352</v>
      </c>
      <c r="L27" s="52">
        <v>0.5</v>
      </c>
      <c r="M27" s="12">
        <v>8</v>
      </c>
      <c r="N27" s="12">
        <v>2</v>
      </c>
    </row>
    <row r="28" ht="12.75">
      <c r="C28" t="s">
        <v>437</v>
      </c>
      <c r="J28" s="12">
        <v>21</v>
      </c>
      <c r="K28" s="12" t="s">
        <v>438</v>
      </c>
      <c r="L28" s="52">
        <v>1</v>
      </c>
      <c r="M28" s="12">
        <v>17</v>
      </c>
      <c r="N28" s="12">
        <v>3</v>
      </c>
    </row>
    <row r="29" ht="12.75">
      <c r="C29" t="s">
        <v>347</v>
      </c>
      <c r="J29" s="12">
        <v>22</v>
      </c>
      <c r="K29" s="12" t="s">
        <v>120</v>
      </c>
      <c r="L29" s="52">
        <v>1</v>
      </c>
      <c r="M29" s="12">
        <v>16</v>
      </c>
      <c r="N29" s="12">
        <v>3</v>
      </c>
    </row>
    <row r="30" ht="12.75">
      <c r="C30" t="s">
        <v>31</v>
      </c>
      <c r="J30" s="12">
        <v>23</v>
      </c>
      <c r="K30" s="12" t="s">
        <v>440</v>
      </c>
      <c r="L30" s="52">
        <v>0.5</v>
      </c>
      <c r="M30" s="12">
        <v>8</v>
      </c>
      <c r="N30" s="12">
        <v>2</v>
      </c>
    </row>
    <row r="31" ht="12.75">
      <c r="C31" t="s">
        <v>222</v>
      </c>
      <c r="J31" s="12">
        <v>24</v>
      </c>
      <c r="K31" s="12" t="s">
        <v>278</v>
      </c>
      <c r="L31" s="52">
        <v>1</v>
      </c>
      <c r="M31" s="12">
        <v>16</v>
      </c>
      <c r="N31" s="12">
        <v>3</v>
      </c>
    </row>
    <row r="32" ht="15">
      <c r="C32" t="s">
        <v>339</v>
      </c>
      <c r="J32" s="12"/>
      <c r="K32" s="53" t="s">
        <v>333</v>
      </c>
      <c r="L32" s="12"/>
      <c r="M32" s="12">
        <f>SUM(M8:M31)</f>
        <v>321</v>
      </c>
      <c r="N32" s="12">
        <f>SUM(N8:N31)</f>
        <v>68</v>
      </c>
    </row>
    <row r="33" ht="12.75">
      <c r="C33" t="s">
        <v>230</v>
      </c>
    </row>
    <row r="38" ht="12.75">
      <c r="K38" s="27" t="s">
        <v>442</v>
      </c>
    </row>
    <row r="39" ht="12.75">
      <c r="K39" s="27" t="s">
        <v>443</v>
      </c>
    </row>
    <row r="40" ht="12.75">
      <c r="C40" t="s">
        <v>444</v>
      </c>
    </row>
    <row r="43" ht="12.75">
      <c r="B43" s="12"/>
      <c r="C43" s="12"/>
      <c r="D43" s="16" t="s">
        <v>433</v>
      </c>
      <c r="E43" s="16" t="s">
        <v>434</v>
      </c>
      <c r="F43" s="16" t="s">
        <v>435</v>
      </c>
      <c r="G43" s="16" t="s">
        <v>445</v>
      </c>
    </row>
    <row r="44" ht="12.75">
      <c r="B44" s="12">
        <v>1</v>
      </c>
      <c r="C44" s="12" t="s">
        <v>436</v>
      </c>
      <c r="D44" s="52">
        <v>1</v>
      </c>
      <c r="E44" s="12">
        <v>12</v>
      </c>
      <c r="F44" s="12">
        <v>2</v>
      </c>
      <c r="G44" s="12">
        <v>10</v>
      </c>
    </row>
    <row r="45" ht="12.75">
      <c r="B45" s="12">
        <v>2</v>
      </c>
      <c r="C45" s="12" t="s">
        <v>12</v>
      </c>
      <c r="D45" s="52">
        <v>1</v>
      </c>
      <c r="E45" s="12">
        <v>11</v>
      </c>
      <c r="F45" s="12">
        <v>2</v>
      </c>
      <c r="G45" s="12">
        <v>10</v>
      </c>
    </row>
    <row r="46" ht="12.75">
      <c r="B46" s="12">
        <v>3</v>
      </c>
      <c r="C46" s="12" t="s">
        <v>286</v>
      </c>
      <c r="D46" s="52">
        <v>1</v>
      </c>
      <c r="E46" s="12">
        <v>12</v>
      </c>
      <c r="F46" s="12">
        <v>2</v>
      </c>
      <c r="G46" s="12">
        <v>10</v>
      </c>
    </row>
    <row r="47" ht="12.75">
      <c r="B47" s="12">
        <v>4</v>
      </c>
      <c r="C47" s="12" t="s">
        <v>240</v>
      </c>
      <c r="D47" s="52">
        <v>1</v>
      </c>
      <c r="E47" s="12">
        <v>6</v>
      </c>
      <c r="F47" s="12">
        <v>3</v>
      </c>
      <c r="G47" s="12">
        <v>10</v>
      </c>
    </row>
    <row r="48" ht="12.75">
      <c r="B48" s="12">
        <v>5</v>
      </c>
      <c r="C48" s="12" t="s">
        <v>20</v>
      </c>
      <c r="D48" s="52">
        <v>1</v>
      </c>
      <c r="E48" s="12">
        <v>12</v>
      </c>
      <c r="F48" s="12">
        <v>2</v>
      </c>
      <c r="G48" s="12">
        <v>10</v>
      </c>
    </row>
    <row r="49" ht="12.75">
      <c r="B49" s="12">
        <v>6</v>
      </c>
      <c r="C49" s="12" t="s">
        <v>303</v>
      </c>
      <c r="D49" s="52">
        <v>1</v>
      </c>
      <c r="E49" s="12">
        <v>12</v>
      </c>
      <c r="F49" s="12">
        <v>2</v>
      </c>
      <c r="G49" s="12">
        <v>10</v>
      </c>
    </row>
    <row r="50" ht="12.75">
      <c r="B50" s="12">
        <v>7</v>
      </c>
      <c r="C50" s="12" t="s">
        <v>31</v>
      </c>
      <c r="D50" s="52">
        <v>1</v>
      </c>
      <c r="E50" s="12">
        <v>12</v>
      </c>
      <c r="F50" s="12">
        <v>2</v>
      </c>
      <c r="G50" s="12">
        <v>10</v>
      </c>
    </row>
    <row r="51" ht="12.75">
      <c r="B51" s="12">
        <v>8</v>
      </c>
      <c r="C51" s="12" t="s">
        <v>222</v>
      </c>
      <c r="D51" s="52">
        <v>1</v>
      </c>
      <c r="E51" s="12">
        <v>6</v>
      </c>
      <c r="F51" s="12">
        <v>3</v>
      </c>
      <c r="G51" s="12">
        <v>10</v>
      </c>
    </row>
    <row r="52" ht="12.75">
      <c r="B52" s="12">
        <v>9</v>
      </c>
      <c r="C52" s="12" t="s">
        <v>45</v>
      </c>
      <c r="D52" s="52">
        <v>1</v>
      </c>
      <c r="E52" s="12">
        <v>12</v>
      </c>
      <c r="F52" s="12">
        <v>2</v>
      </c>
      <c r="G52" s="12">
        <v>10</v>
      </c>
    </row>
    <row r="53" ht="12.75">
      <c r="B53" s="12">
        <v>10</v>
      </c>
      <c r="C53" s="12" t="s">
        <v>49</v>
      </c>
      <c r="D53" s="52">
        <v>1</v>
      </c>
      <c r="E53" s="12">
        <v>12</v>
      </c>
      <c r="F53" s="12">
        <v>2</v>
      </c>
      <c r="G53" s="12">
        <v>10</v>
      </c>
    </row>
    <row r="54" ht="12.75">
      <c r="B54" s="12">
        <v>11</v>
      </c>
      <c r="C54" s="12" t="s">
        <v>439</v>
      </c>
      <c r="D54" s="52">
        <v>1</v>
      </c>
      <c r="E54" s="12">
        <v>6</v>
      </c>
      <c r="F54" s="12">
        <v>3</v>
      </c>
      <c r="G54" s="12">
        <v>10</v>
      </c>
    </row>
    <row r="55" ht="12.75">
      <c r="B55" s="12">
        <v>12</v>
      </c>
      <c r="C55" s="12" t="s">
        <v>347</v>
      </c>
      <c r="D55" s="52">
        <v>1</v>
      </c>
      <c r="E55" s="12">
        <v>6</v>
      </c>
      <c r="F55" s="12">
        <v>3</v>
      </c>
      <c r="G55" s="12">
        <v>10</v>
      </c>
    </row>
    <row r="56" ht="12.75">
      <c r="B56" s="12">
        <v>13</v>
      </c>
      <c r="C56" s="12" t="s">
        <v>225</v>
      </c>
      <c r="D56" s="52">
        <v>1</v>
      </c>
      <c r="E56" s="12">
        <v>11</v>
      </c>
      <c r="F56" s="12">
        <v>2</v>
      </c>
      <c r="G56" s="12">
        <v>10</v>
      </c>
    </row>
    <row r="57" ht="12.75">
      <c r="B57" s="12">
        <v>14</v>
      </c>
      <c r="C57" s="12" t="s">
        <v>226</v>
      </c>
      <c r="D57" s="52">
        <v>1</v>
      </c>
      <c r="E57" s="12">
        <v>11</v>
      </c>
      <c r="F57" s="12">
        <v>2</v>
      </c>
      <c r="G57" s="12">
        <v>10</v>
      </c>
    </row>
    <row r="58" ht="12.75">
      <c r="B58" s="12">
        <v>15</v>
      </c>
      <c r="C58" s="12" t="s">
        <v>228</v>
      </c>
      <c r="D58" s="52">
        <v>1</v>
      </c>
      <c r="E58" s="12">
        <v>6</v>
      </c>
      <c r="F58" s="12">
        <v>3</v>
      </c>
      <c r="G58" s="12">
        <v>10</v>
      </c>
    </row>
    <row r="59" ht="12.75">
      <c r="B59" s="12">
        <v>16</v>
      </c>
      <c r="C59" s="12" t="s">
        <v>85</v>
      </c>
      <c r="D59" s="52">
        <v>1</v>
      </c>
      <c r="E59" s="12">
        <v>6</v>
      </c>
      <c r="F59" s="12">
        <v>3</v>
      </c>
      <c r="G59" s="12">
        <v>10</v>
      </c>
    </row>
    <row r="60" ht="12.75">
      <c r="B60" s="12">
        <v>17</v>
      </c>
      <c r="C60" s="12" t="s">
        <v>230</v>
      </c>
      <c r="D60" s="52">
        <v>1</v>
      </c>
      <c r="E60" s="12">
        <v>6</v>
      </c>
      <c r="F60" s="12">
        <v>3</v>
      </c>
      <c r="G60" s="12">
        <v>10</v>
      </c>
    </row>
    <row r="61" ht="12.75">
      <c r="B61" s="12">
        <v>18</v>
      </c>
      <c r="C61" s="12" t="s">
        <v>232</v>
      </c>
      <c r="D61" s="52">
        <v>1</v>
      </c>
      <c r="E61" s="12">
        <v>6</v>
      </c>
      <c r="F61" s="12">
        <v>3</v>
      </c>
      <c r="G61" s="12">
        <v>10</v>
      </c>
    </row>
    <row r="62" ht="12.75">
      <c r="B62" s="12">
        <v>19</v>
      </c>
      <c r="C62" s="12" t="s">
        <v>352</v>
      </c>
      <c r="D62" s="52">
        <v>1</v>
      </c>
      <c r="E62" s="12">
        <v>6</v>
      </c>
      <c r="F62" s="12">
        <v>3</v>
      </c>
      <c r="G62" s="12">
        <v>10</v>
      </c>
    </row>
    <row r="63" ht="12.75">
      <c r="B63" s="12">
        <v>20</v>
      </c>
      <c r="C63" s="12" t="s">
        <v>120</v>
      </c>
      <c r="D63" s="52">
        <v>1</v>
      </c>
      <c r="E63" s="12">
        <v>6</v>
      </c>
      <c r="F63" s="12">
        <v>3</v>
      </c>
      <c r="G63" s="12">
        <v>10</v>
      </c>
    </row>
    <row r="64" ht="12.75">
      <c r="B64" s="12">
        <v>21</v>
      </c>
      <c r="C64" s="12" t="s">
        <v>245</v>
      </c>
      <c r="D64" s="52">
        <v>1</v>
      </c>
      <c r="E64" s="12">
        <v>12</v>
      </c>
      <c r="F64" s="12">
        <v>2</v>
      </c>
      <c r="G64" s="12">
        <v>10</v>
      </c>
      <c r="K64">
        <f>231-170</f>
        <v>61</v>
      </c>
      <c r="L64">
        <f>K64/25</f>
        <v>2.4399999999999999</v>
      </c>
    </row>
    <row r="65" ht="12.75">
      <c r="B65" s="12">
        <v>22</v>
      </c>
      <c r="C65" s="12" t="s">
        <v>234</v>
      </c>
      <c r="D65" s="52">
        <v>1</v>
      </c>
      <c r="E65" s="12">
        <v>6</v>
      </c>
      <c r="F65" s="12">
        <v>3</v>
      </c>
      <c r="G65" s="12">
        <v>10</v>
      </c>
    </row>
    <row r="66" ht="12.75">
      <c r="B66" s="12">
        <v>23</v>
      </c>
      <c r="C66" s="12" t="s">
        <v>446</v>
      </c>
      <c r="D66" s="52">
        <v>1</v>
      </c>
      <c r="E66" s="12">
        <v>12</v>
      </c>
      <c r="F66" s="12">
        <v>2</v>
      </c>
      <c r="G66" s="12">
        <v>10</v>
      </c>
    </row>
    <row r="67" ht="12.75">
      <c r="B67" s="12">
        <v>24</v>
      </c>
      <c r="C67" s="12" t="s">
        <v>133</v>
      </c>
      <c r="D67" s="52">
        <v>1</v>
      </c>
      <c r="E67" s="12">
        <v>12</v>
      </c>
      <c r="F67" s="12">
        <v>2</v>
      </c>
      <c r="G67" s="12">
        <v>10</v>
      </c>
    </row>
    <row r="68" ht="12.75">
      <c r="B68" s="12">
        <v>25</v>
      </c>
      <c r="C68" s="12" t="s">
        <v>237</v>
      </c>
      <c r="D68" s="52">
        <v>1</v>
      </c>
      <c r="E68" s="12">
        <v>12</v>
      </c>
      <c r="F68" s="12">
        <v>2</v>
      </c>
      <c r="G68" s="12">
        <v>10</v>
      </c>
    </row>
    <row r="69" ht="12.75">
      <c r="B69" s="12"/>
      <c r="C69" s="12"/>
      <c r="D69" s="12"/>
      <c r="E69" s="12"/>
      <c r="F69" s="12"/>
      <c r="G69" s="12"/>
    </row>
    <row r="70" ht="15">
      <c r="B70" s="12"/>
      <c r="C70" s="54" t="s">
        <v>333</v>
      </c>
      <c r="D70" s="12"/>
      <c r="E70" s="23">
        <f>SUM(E44:E68)</f>
        <v>231</v>
      </c>
      <c r="F70" s="16">
        <f>SUM(F44:F68)</f>
        <v>61</v>
      </c>
      <c r="G70" s="12">
        <f>SUM(G44:G69)</f>
        <v>250</v>
      </c>
    </row>
    <row r="72" ht="12.75">
      <c r="E72">
        <v>231</v>
      </c>
      <c r="F72">
        <v>61</v>
      </c>
    </row>
    <row r="73" ht="12.75">
      <c r="E73">
        <f>E72/25</f>
        <v>9.2400000000000002</v>
      </c>
      <c r="F73">
        <f>F72/25</f>
        <v>2.4399999999999999</v>
      </c>
    </row>
    <row r="77" ht="12.75">
      <c r="P77" s="12"/>
      <c r="Q77" s="12" t="s">
        <v>447</v>
      </c>
      <c r="R77" s="12" t="s">
        <v>448</v>
      </c>
      <c r="S77" s="12" t="s">
        <v>449</v>
      </c>
      <c r="T77" s="12" t="s">
        <v>434</v>
      </c>
      <c r="U77" s="12" t="s">
        <v>445</v>
      </c>
      <c r="V77" t="s">
        <v>450</v>
      </c>
      <c r="W77" t="s">
        <v>451</v>
      </c>
      <c r="X77" t="s">
        <v>452</v>
      </c>
    </row>
    <row r="78" ht="12.75">
      <c r="P78" s="12"/>
      <c r="Q78" s="12"/>
      <c r="R78" s="12"/>
      <c r="S78" s="12"/>
      <c r="T78" s="12"/>
      <c r="U78" s="12"/>
    </row>
    <row r="79" ht="12.75">
      <c r="C79" t="s">
        <v>453</v>
      </c>
      <c r="P79" s="55">
        <v>1</v>
      </c>
      <c r="Q79" s="55" t="s">
        <v>12</v>
      </c>
      <c r="R79" s="55">
        <v>0.5</v>
      </c>
      <c r="S79" s="55">
        <v>1</v>
      </c>
      <c r="T79" s="55">
        <v>10</v>
      </c>
      <c r="U79" s="55">
        <v>5</v>
      </c>
      <c r="V79" s="56">
        <f t="shared" ref="V79:V99" si="13">S79*500</f>
        <v>500</v>
      </c>
      <c r="W79" s="56">
        <f t="shared" ref="W79:W99" si="14">T79*60</f>
        <v>600</v>
      </c>
      <c r="X79" s="56">
        <f t="shared" ref="X79:X99" si="15">(V79+W79)</f>
        <v>1100</v>
      </c>
      <c r="Z79" t="s">
        <v>453</v>
      </c>
    </row>
    <row r="80" ht="12.75">
      <c r="D80" t="s">
        <v>435</v>
      </c>
      <c r="E80" t="s">
        <v>434</v>
      </c>
      <c r="F80" t="s">
        <v>445</v>
      </c>
      <c r="P80" s="55">
        <v>2</v>
      </c>
      <c r="Q80" s="55" t="s">
        <v>308</v>
      </c>
      <c r="R80" s="55">
        <v>0.5</v>
      </c>
      <c r="S80" s="55">
        <v>2</v>
      </c>
      <c r="T80" s="55">
        <v>2</v>
      </c>
      <c r="U80" s="55">
        <v>5</v>
      </c>
      <c r="V80" s="56">
        <f t="shared" si="13"/>
        <v>1000</v>
      </c>
      <c r="W80" s="56">
        <f t="shared" si="14"/>
        <v>120</v>
      </c>
      <c r="X80" s="56">
        <f t="shared" si="15"/>
        <v>1120</v>
      </c>
      <c r="AA80" t="s">
        <v>435</v>
      </c>
      <c r="AB80" t="s">
        <v>434</v>
      </c>
      <c r="AC80" t="s">
        <v>445</v>
      </c>
    </row>
    <row r="81" ht="12.75">
      <c r="C81" t="s">
        <v>454</v>
      </c>
      <c r="D81">
        <v>32</v>
      </c>
      <c r="E81">
        <v>198</v>
      </c>
      <c r="F81">
        <v>120</v>
      </c>
      <c r="P81" s="55">
        <v>3</v>
      </c>
      <c r="Q81" s="55" t="s">
        <v>455</v>
      </c>
      <c r="R81" s="55">
        <v>0.5</v>
      </c>
      <c r="S81" s="55">
        <v>2</v>
      </c>
      <c r="T81" s="55">
        <v>2</v>
      </c>
      <c r="U81" s="55">
        <v>5</v>
      </c>
      <c r="V81" s="56">
        <f t="shared" si="13"/>
        <v>1000</v>
      </c>
      <c r="W81" s="56">
        <f t="shared" si="14"/>
        <v>120</v>
      </c>
      <c r="X81" s="56">
        <f t="shared" si="15"/>
        <v>1120</v>
      </c>
      <c r="Z81" t="s">
        <v>454</v>
      </c>
      <c r="AA81">
        <v>32</v>
      </c>
      <c r="AB81">
        <v>198</v>
      </c>
      <c r="AC81">
        <v>120</v>
      </c>
    </row>
    <row r="82" ht="12.75">
      <c r="C82" t="s">
        <v>456</v>
      </c>
      <c r="D82">
        <v>18</v>
      </c>
      <c r="E82">
        <v>149</v>
      </c>
      <c r="F82">
        <v>148</v>
      </c>
      <c r="P82" s="12">
        <v>4</v>
      </c>
      <c r="Q82" s="12" t="s">
        <v>217</v>
      </c>
      <c r="R82" s="12">
        <v>1</v>
      </c>
      <c r="S82" s="12">
        <v>4</v>
      </c>
      <c r="T82" s="12">
        <v>26</v>
      </c>
      <c r="U82" s="12">
        <v>10</v>
      </c>
      <c r="V82" s="2">
        <f t="shared" si="13"/>
        <v>2000</v>
      </c>
      <c r="W82">
        <f t="shared" si="14"/>
        <v>1560</v>
      </c>
      <c r="X82" s="2">
        <f t="shared" si="15"/>
        <v>3560</v>
      </c>
      <c r="Z82" t="s">
        <v>456</v>
      </c>
      <c r="AA82">
        <v>18</v>
      </c>
      <c r="AB82">
        <v>149</v>
      </c>
      <c r="AC82">
        <v>148</v>
      </c>
    </row>
    <row r="83" ht="12.75">
      <c r="C83" t="s">
        <v>457</v>
      </c>
      <c r="D83">
        <v>30</v>
      </c>
      <c r="E83">
        <v>93</v>
      </c>
      <c r="F83">
        <v>0</v>
      </c>
      <c r="P83" s="55">
        <v>5</v>
      </c>
      <c r="Q83" s="55" t="s">
        <v>240</v>
      </c>
      <c r="R83" s="55">
        <v>0.5</v>
      </c>
      <c r="S83" s="55">
        <v>2</v>
      </c>
      <c r="T83" s="55">
        <v>2</v>
      </c>
      <c r="U83" s="55">
        <v>5</v>
      </c>
      <c r="V83" s="56">
        <f t="shared" si="13"/>
        <v>1000</v>
      </c>
      <c r="W83" s="56">
        <f t="shared" si="14"/>
        <v>120</v>
      </c>
      <c r="X83" s="56">
        <f t="shared" si="15"/>
        <v>1120</v>
      </c>
      <c r="Z83" t="s">
        <v>457</v>
      </c>
      <c r="AA83">
        <v>30</v>
      </c>
      <c r="AB83">
        <v>93</v>
      </c>
      <c r="AC83">
        <v>0</v>
      </c>
    </row>
    <row r="84" ht="12.75">
      <c r="P84" s="55">
        <v>6</v>
      </c>
      <c r="Q84" s="55" t="s">
        <v>20</v>
      </c>
      <c r="R84" s="55">
        <v>0.5</v>
      </c>
      <c r="S84" s="55">
        <v>2</v>
      </c>
      <c r="T84" s="55">
        <v>2</v>
      </c>
      <c r="U84" s="55">
        <v>5</v>
      </c>
      <c r="V84" s="56">
        <f t="shared" si="13"/>
        <v>1000</v>
      </c>
      <c r="W84" s="56">
        <f t="shared" si="14"/>
        <v>120</v>
      </c>
      <c r="X84" s="56">
        <f t="shared" si="15"/>
        <v>1120</v>
      </c>
    </row>
    <row r="85" ht="12.75">
      <c r="D85">
        <f>SUM(D81:D84)</f>
        <v>80</v>
      </c>
      <c r="E85">
        <f>SUM(E81:E84)</f>
        <v>440</v>
      </c>
      <c r="F85">
        <f>SUM(F81:F84)</f>
        <v>268</v>
      </c>
      <c r="P85" s="55">
        <v>7</v>
      </c>
      <c r="Q85" s="55" t="s">
        <v>316</v>
      </c>
      <c r="R85" s="55">
        <v>0.5</v>
      </c>
      <c r="S85" s="55">
        <v>2</v>
      </c>
      <c r="T85" s="55">
        <v>2</v>
      </c>
      <c r="U85" s="55">
        <v>5</v>
      </c>
      <c r="V85" s="56">
        <f t="shared" si="13"/>
        <v>1000</v>
      </c>
      <c r="W85" s="56">
        <f t="shared" si="14"/>
        <v>120</v>
      </c>
      <c r="X85" s="56">
        <f t="shared" si="15"/>
        <v>1120</v>
      </c>
      <c r="AA85">
        <f>SUM(AA81:AA84)</f>
        <v>80</v>
      </c>
      <c r="AB85">
        <f>SUM(AB81:AB84)</f>
        <v>440</v>
      </c>
      <c r="AC85">
        <f>SUM(AC81:AC84)</f>
        <v>268</v>
      </c>
    </row>
    <row r="86" ht="12.75">
      <c r="P86" s="12">
        <v>8</v>
      </c>
      <c r="Q86" s="12" t="s">
        <v>303</v>
      </c>
      <c r="R86" s="12">
        <v>1</v>
      </c>
      <c r="S86" s="12">
        <v>4</v>
      </c>
      <c r="T86" s="12">
        <v>26</v>
      </c>
      <c r="U86" s="12">
        <v>10</v>
      </c>
      <c r="V86" s="2">
        <f t="shared" si="13"/>
        <v>2000</v>
      </c>
      <c r="W86">
        <f t="shared" si="14"/>
        <v>1560</v>
      </c>
      <c r="X86" s="2">
        <f t="shared" si="15"/>
        <v>3560</v>
      </c>
    </row>
    <row r="87" ht="12.75">
      <c r="P87" s="55">
        <v>9</v>
      </c>
      <c r="Q87" s="55" t="s">
        <v>31</v>
      </c>
      <c r="R87" s="55">
        <v>0.5</v>
      </c>
      <c r="S87" s="55">
        <v>2</v>
      </c>
      <c r="T87" s="55">
        <v>2</v>
      </c>
      <c r="U87" s="55">
        <v>5</v>
      </c>
      <c r="V87" s="56">
        <f t="shared" si="13"/>
        <v>1000</v>
      </c>
      <c r="W87" s="56">
        <f t="shared" si="14"/>
        <v>120</v>
      </c>
      <c r="X87" s="56">
        <f t="shared" si="15"/>
        <v>1120</v>
      </c>
      <c r="Z87" t="s">
        <v>458</v>
      </c>
      <c r="AA87">
        <f>80*500</f>
        <v>40000</v>
      </c>
      <c r="AB87">
        <f>440*60</f>
        <v>26400</v>
      </c>
    </row>
    <row r="88" ht="12.75">
      <c r="P88" s="55">
        <v>10</v>
      </c>
      <c r="Q88" s="55" t="s">
        <v>379</v>
      </c>
      <c r="R88" s="55">
        <v>0.5</v>
      </c>
      <c r="S88" s="55">
        <v>2</v>
      </c>
      <c r="T88" s="55">
        <v>2</v>
      </c>
      <c r="U88" s="55">
        <v>5</v>
      </c>
      <c r="V88" s="56">
        <f t="shared" si="13"/>
        <v>1000</v>
      </c>
      <c r="W88" s="56">
        <f t="shared" si="14"/>
        <v>120</v>
      </c>
      <c r="X88" s="56">
        <f t="shared" si="15"/>
        <v>1120</v>
      </c>
    </row>
    <row r="89" ht="12.75">
      <c r="P89" s="55">
        <v>11</v>
      </c>
      <c r="Q89" s="55" t="s">
        <v>222</v>
      </c>
      <c r="R89" s="55">
        <v>0.5</v>
      </c>
      <c r="S89" s="55">
        <v>2</v>
      </c>
      <c r="T89" s="55">
        <v>2</v>
      </c>
      <c r="U89" s="55">
        <v>5</v>
      </c>
      <c r="V89" s="56">
        <f t="shared" si="13"/>
        <v>1000</v>
      </c>
      <c r="W89" s="56">
        <f t="shared" si="14"/>
        <v>120</v>
      </c>
      <c r="X89" s="56">
        <f t="shared" si="15"/>
        <v>1120</v>
      </c>
      <c r="Z89" t="s">
        <v>275</v>
      </c>
      <c r="AA89">
        <f>AA87+AB87</f>
        <v>66400</v>
      </c>
    </row>
    <row r="90" ht="12.75">
      <c r="P90" s="12">
        <v>12</v>
      </c>
      <c r="Q90" s="12" t="s">
        <v>45</v>
      </c>
      <c r="R90" s="12">
        <v>1</v>
      </c>
      <c r="S90" s="12">
        <v>4</v>
      </c>
      <c r="T90" s="12">
        <v>25</v>
      </c>
      <c r="U90" s="12">
        <v>10</v>
      </c>
      <c r="V90" s="2">
        <f t="shared" si="13"/>
        <v>2000</v>
      </c>
      <c r="W90">
        <f t="shared" si="14"/>
        <v>1500</v>
      </c>
      <c r="X90" s="2">
        <f t="shared" si="15"/>
        <v>3500</v>
      </c>
      <c r="Z90" t="s">
        <v>459</v>
      </c>
      <c r="AA90">
        <f>AA89/29</f>
        <v>2289.6551724137898</v>
      </c>
    </row>
    <row r="91" ht="12.75">
      <c r="P91" s="12">
        <v>13</v>
      </c>
      <c r="Q91" s="12" t="s">
        <v>49</v>
      </c>
      <c r="R91" s="12">
        <v>1</v>
      </c>
      <c r="S91" s="12">
        <v>4</v>
      </c>
      <c r="T91" s="12">
        <v>26</v>
      </c>
      <c r="U91" s="12">
        <v>10</v>
      </c>
      <c r="V91" s="2">
        <f t="shared" si="13"/>
        <v>2000</v>
      </c>
      <c r="W91">
        <f t="shared" si="14"/>
        <v>1560</v>
      </c>
      <c r="X91" s="2">
        <f t="shared" si="15"/>
        <v>3560</v>
      </c>
      <c r="Z91" s="57">
        <v>1</v>
      </c>
      <c r="AA91">
        <f>AA90</f>
        <v>2289.6551724137898</v>
      </c>
    </row>
    <row r="92" ht="12.75">
      <c r="P92" s="12">
        <v>14</v>
      </c>
      <c r="Q92" s="12" t="s">
        <v>347</v>
      </c>
      <c r="R92" s="12">
        <v>1</v>
      </c>
      <c r="S92" s="12">
        <v>4</v>
      </c>
      <c r="T92" s="12">
        <v>25</v>
      </c>
      <c r="U92" s="12">
        <v>10</v>
      </c>
      <c r="V92" s="2">
        <f t="shared" si="13"/>
        <v>2000</v>
      </c>
      <c r="W92">
        <f t="shared" si="14"/>
        <v>1500</v>
      </c>
      <c r="X92" s="2">
        <f t="shared" si="15"/>
        <v>3500</v>
      </c>
      <c r="Z92" s="57">
        <v>0.5</v>
      </c>
      <c r="AA92">
        <f>0.5*AA90</f>
        <v>1144.8275862068999</v>
      </c>
    </row>
    <row r="93" ht="12.75">
      <c r="P93" s="12">
        <v>15</v>
      </c>
      <c r="Q93" s="12" t="s">
        <v>241</v>
      </c>
      <c r="R93" s="12">
        <v>1</v>
      </c>
      <c r="S93" s="12">
        <v>4</v>
      </c>
      <c r="T93" s="12">
        <v>26</v>
      </c>
      <c r="U93" s="12">
        <v>10</v>
      </c>
      <c r="V93" s="2">
        <f t="shared" si="13"/>
        <v>2000</v>
      </c>
      <c r="W93">
        <f t="shared" si="14"/>
        <v>1560</v>
      </c>
      <c r="X93" s="2">
        <f t="shared" si="15"/>
        <v>3560</v>
      </c>
    </row>
    <row r="94" ht="12.75">
      <c r="P94" s="55">
        <v>16</v>
      </c>
      <c r="Q94" s="55" t="s">
        <v>226</v>
      </c>
      <c r="R94" s="55">
        <v>0.5</v>
      </c>
      <c r="S94" s="55">
        <v>1</v>
      </c>
      <c r="T94" s="55">
        <v>10</v>
      </c>
      <c r="U94" s="55">
        <v>5</v>
      </c>
      <c r="V94" s="56">
        <f t="shared" si="13"/>
        <v>500</v>
      </c>
      <c r="W94" s="56">
        <f t="shared" si="14"/>
        <v>600</v>
      </c>
      <c r="X94" s="56">
        <f t="shared" si="15"/>
        <v>1100</v>
      </c>
    </row>
    <row r="95" ht="12.75">
      <c r="P95" s="12">
        <v>17</v>
      </c>
      <c r="Q95" s="12" t="s">
        <v>350</v>
      </c>
      <c r="R95" s="12">
        <v>1</v>
      </c>
      <c r="S95" s="12">
        <v>4</v>
      </c>
      <c r="T95" s="12">
        <v>26</v>
      </c>
      <c r="U95" s="12">
        <v>10</v>
      </c>
      <c r="V95">
        <f t="shared" si="13"/>
        <v>2000</v>
      </c>
      <c r="W95">
        <f t="shared" si="14"/>
        <v>1560</v>
      </c>
      <c r="X95" s="2">
        <f t="shared" si="15"/>
        <v>3560</v>
      </c>
    </row>
    <row r="96" ht="12.75">
      <c r="C96" t="s">
        <v>460</v>
      </c>
      <c r="D96" t="s">
        <v>435</v>
      </c>
      <c r="E96" t="s">
        <v>434</v>
      </c>
      <c r="F96" t="s">
        <v>445</v>
      </c>
      <c r="P96" s="55">
        <v>18</v>
      </c>
      <c r="Q96" s="55" t="s">
        <v>228</v>
      </c>
      <c r="R96" s="55">
        <v>0.5</v>
      </c>
      <c r="S96" s="55">
        <v>1</v>
      </c>
      <c r="T96" s="55">
        <v>10</v>
      </c>
      <c r="U96" s="55">
        <v>5</v>
      </c>
      <c r="V96" s="56">
        <f t="shared" si="13"/>
        <v>500</v>
      </c>
      <c r="W96" s="56">
        <f t="shared" si="14"/>
        <v>600</v>
      </c>
      <c r="X96" s="56">
        <f t="shared" si="15"/>
        <v>1100</v>
      </c>
    </row>
    <row r="97" ht="12.75">
      <c r="D97">
        <v>45</v>
      </c>
      <c r="E97">
        <v>182</v>
      </c>
      <c r="P97" s="12">
        <v>19</v>
      </c>
      <c r="Q97" s="12" t="s">
        <v>85</v>
      </c>
      <c r="R97" s="12">
        <v>1</v>
      </c>
      <c r="S97" s="12">
        <v>4</v>
      </c>
      <c r="T97" s="12">
        <v>26</v>
      </c>
      <c r="U97" s="12">
        <v>10</v>
      </c>
      <c r="V97">
        <f t="shared" si="13"/>
        <v>2000</v>
      </c>
      <c r="W97">
        <f t="shared" si="14"/>
        <v>1560</v>
      </c>
      <c r="X97" s="2">
        <f t="shared" si="15"/>
        <v>3560</v>
      </c>
    </row>
    <row r="98" ht="12.75">
      <c r="P98" s="12">
        <v>20</v>
      </c>
      <c r="Q98" s="12" t="s">
        <v>441</v>
      </c>
      <c r="R98" s="12">
        <v>1</v>
      </c>
      <c r="S98" s="12">
        <v>4</v>
      </c>
      <c r="T98" s="12">
        <v>26</v>
      </c>
      <c r="U98" s="12">
        <v>10</v>
      </c>
      <c r="V98">
        <f t="shared" si="13"/>
        <v>2000</v>
      </c>
      <c r="W98">
        <f t="shared" si="14"/>
        <v>1560</v>
      </c>
      <c r="X98" s="2">
        <f t="shared" si="15"/>
        <v>3560</v>
      </c>
    </row>
    <row r="99" ht="12.75">
      <c r="P99" s="12">
        <v>21</v>
      </c>
      <c r="Q99" s="12" t="s">
        <v>230</v>
      </c>
      <c r="R99" s="12">
        <v>1</v>
      </c>
      <c r="S99" s="12">
        <v>4</v>
      </c>
      <c r="T99" s="12">
        <v>26</v>
      </c>
      <c r="U99" s="12">
        <v>10</v>
      </c>
      <c r="V99">
        <f t="shared" si="13"/>
        <v>2000</v>
      </c>
      <c r="W99">
        <f t="shared" si="14"/>
        <v>1560</v>
      </c>
      <c r="X99" s="2">
        <f t="shared" si="15"/>
        <v>3560</v>
      </c>
    </row>
    <row r="100" ht="12.75">
      <c r="P100" s="55">
        <v>22</v>
      </c>
      <c r="Q100" s="55" t="s">
        <v>232</v>
      </c>
      <c r="R100" s="55">
        <v>0.5</v>
      </c>
      <c r="S100" s="55">
        <v>2</v>
      </c>
      <c r="T100" s="55">
        <v>2</v>
      </c>
      <c r="U100" s="55">
        <v>5</v>
      </c>
      <c r="V100" s="56">
        <f t="shared" ref="V100:V107" si="16">S100*500</f>
        <v>1000</v>
      </c>
      <c r="W100" s="56">
        <f t="shared" ref="W100:W107" si="17">T100*60</f>
        <v>120</v>
      </c>
      <c r="X100" s="56">
        <f t="shared" ref="X100:X107" si="18">(V100+W100)</f>
        <v>1120</v>
      </c>
    </row>
    <row r="101" ht="12.75">
      <c r="P101" s="55">
        <v>23</v>
      </c>
      <c r="Q101" s="55" t="s">
        <v>233</v>
      </c>
      <c r="R101" s="55">
        <v>0.5</v>
      </c>
      <c r="S101" s="55">
        <v>1</v>
      </c>
      <c r="T101" s="55">
        <v>10</v>
      </c>
      <c r="U101" s="55">
        <v>5</v>
      </c>
      <c r="V101" s="56">
        <f t="shared" si="16"/>
        <v>500</v>
      </c>
      <c r="W101" s="56">
        <f t="shared" si="17"/>
        <v>600</v>
      </c>
      <c r="X101" s="56">
        <f t="shared" si="18"/>
        <v>1100</v>
      </c>
    </row>
    <row r="102" ht="12.75">
      <c r="P102" s="55">
        <v>24</v>
      </c>
      <c r="Q102" s="55" t="s">
        <v>352</v>
      </c>
      <c r="R102" s="55">
        <v>0.5</v>
      </c>
      <c r="S102" s="55">
        <v>1</v>
      </c>
      <c r="T102" s="55">
        <v>10</v>
      </c>
      <c r="U102" s="55">
        <v>5</v>
      </c>
      <c r="V102" s="56">
        <f t="shared" si="16"/>
        <v>500</v>
      </c>
      <c r="W102" s="56">
        <f t="shared" si="17"/>
        <v>600</v>
      </c>
      <c r="X102" s="56">
        <f t="shared" si="18"/>
        <v>1100</v>
      </c>
    </row>
    <row r="103" ht="12.75">
      <c r="P103" s="12">
        <v>25</v>
      </c>
      <c r="Q103" s="12" t="s">
        <v>120</v>
      </c>
      <c r="R103" s="12">
        <v>1</v>
      </c>
      <c r="S103" s="12">
        <v>4</v>
      </c>
      <c r="T103" s="12">
        <v>26</v>
      </c>
      <c r="U103" s="12">
        <v>10</v>
      </c>
      <c r="V103">
        <f t="shared" si="16"/>
        <v>2000</v>
      </c>
      <c r="W103">
        <f t="shared" si="17"/>
        <v>1560</v>
      </c>
      <c r="X103" s="2">
        <f t="shared" si="18"/>
        <v>3560</v>
      </c>
    </row>
    <row r="104" ht="12.75">
      <c r="P104" s="12">
        <v>26</v>
      </c>
      <c r="Q104" s="12" t="s">
        <v>354</v>
      </c>
      <c r="R104" s="12">
        <v>1</v>
      </c>
      <c r="S104" s="12">
        <v>4</v>
      </c>
      <c r="T104" s="12">
        <v>26</v>
      </c>
      <c r="U104" s="12">
        <v>10</v>
      </c>
      <c r="V104">
        <f t="shared" si="16"/>
        <v>2000</v>
      </c>
      <c r="W104">
        <f t="shared" si="17"/>
        <v>1560</v>
      </c>
      <c r="X104" s="2">
        <f t="shared" si="18"/>
        <v>3560</v>
      </c>
    </row>
    <row r="105" ht="12.75">
      <c r="P105" s="12">
        <v>27</v>
      </c>
      <c r="Q105" s="12" t="s">
        <v>357</v>
      </c>
      <c r="R105" s="12">
        <v>1</v>
      </c>
      <c r="S105" s="12">
        <v>4</v>
      </c>
      <c r="T105" s="12">
        <v>26</v>
      </c>
      <c r="U105" s="12">
        <v>10</v>
      </c>
      <c r="V105">
        <f t="shared" si="16"/>
        <v>2000</v>
      </c>
      <c r="W105">
        <f t="shared" si="17"/>
        <v>1560</v>
      </c>
      <c r="X105" s="2">
        <f t="shared" si="18"/>
        <v>3560</v>
      </c>
    </row>
    <row r="106" ht="12.75">
      <c r="P106" s="55">
        <v>28</v>
      </c>
      <c r="Q106" s="55" t="s">
        <v>133</v>
      </c>
      <c r="R106" s="55">
        <v>0.5</v>
      </c>
      <c r="S106" s="55">
        <v>1</v>
      </c>
      <c r="T106" s="55">
        <v>10</v>
      </c>
      <c r="U106" s="55">
        <v>5</v>
      </c>
      <c r="V106" s="56">
        <f t="shared" si="16"/>
        <v>500</v>
      </c>
      <c r="W106" s="56">
        <f t="shared" si="17"/>
        <v>600</v>
      </c>
      <c r="X106" s="56">
        <f t="shared" si="18"/>
        <v>1100</v>
      </c>
    </row>
    <row r="107" ht="12.75">
      <c r="P107" s="12">
        <v>29</v>
      </c>
      <c r="Q107" s="12" t="s">
        <v>440</v>
      </c>
      <c r="R107" s="12">
        <v>1</v>
      </c>
      <c r="S107" s="12">
        <v>4</v>
      </c>
      <c r="T107" s="12">
        <v>26</v>
      </c>
      <c r="U107" s="12">
        <v>10</v>
      </c>
      <c r="V107" s="2">
        <f t="shared" si="16"/>
        <v>2000</v>
      </c>
      <c r="W107">
        <f t="shared" si="17"/>
        <v>1560</v>
      </c>
      <c r="X107" s="2">
        <f t="shared" si="18"/>
        <v>3560</v>
      </c>
    </row>
    <row r="108" ht="12.75">
      <c r="P108" s="12"/>
      <c r="Q108" s="12" t="s">
        <v>333</v>
      </c>
      <c r="R108" s="12"/>
      <c r="S108" s="12">
        <f>SUM(S79:S107)</f>
        <v>80</v>
      </c>
      <c r="T108" s="12">
        <f>SUM(T79:T107)</f>
        <v>440</v>
      </c>
      <c r="U108" s="12">
        <f>SUM(U79:U107)</f>
        <v>215</v>
      </c>
      <c r="X108" s="2">
        <f>SUM(X79:X107)</f>
        <v>66400</v>
      </c>
    </row>
    <row r="112" ht="12.75">
      <c r="T112">
        <f>440-302</f>
        <v>138</v>
      </c>
    </row>
    <row r="113" ht="12.75">
      <c r="T113">
        <f>T112/14</f>
        <v>9.8571428571428594</v>
      </c>
      <c r="Z113" t="s">
        <v>460</v>
      </c>
      <c r="AA113" t="s">
        <v>435</v>
      </c>
      <c r="AB113" t="s">
        <v>434</v>
      </c>
      <c r="AC113" t="s">
        <v>445</v>
      </c>
    </row>
    <row r="114" ht="12.75">
      <c r="AA114">
        <v>45</v>
      </c>
      <c r="AB114">
        <v>182</v>
      </c>
    </row>
    <row r="115" ht="12.75">
      <c r="P115" s="16"/>
      <c r="Q115" s="16" t="s">
        <v>447</v>
      </c>
      <c r="R115" s="16" t="s">
        <v>448</v>
      </c>
      <c r="S115" s="16" t="s">
        <v>449</v>
      </c>
      <c r="T115" s="16" t="s">
        <v>434</v>
      </c>
      <c r="U115" s="16" t="s">
        <v>445</v>
      </c>
    </row>
    <row r="116" ht="12.75">
      <c r="P116" s="12">
        <v>1</v>
      </c>
      <c r="Q116" s="12" t="s">
        <v>436</v>
      </c>
      <c r="R116" s="12">
        <v>1</v>
      </c>
      <c r="S116" s="12">
        <v>2</v>
      </c>
      <c r="T116" s="12">
        <v>2</v>
      </c>
      <c r="U116" s="12">
        <v>5</v>
      </c>
      <c r="Z116" t="s">
        <v>458</v>
      </c>
      <c r="AA116">
        <f>AA114*500</f>
        <v>22500</v>
      </c>
      <c r="AB116">
        <f>AB114*60</f>
        <v>10920</v>
      </c>
    </row>
    <row r="117" ht="12.75">
      <c r="P117" s="12">
        <v>2</v>
      </c>
      <c r="Q117" s="12" t="s">
        <v>437</v>
      </c>
      <c r="R117" s="12">
        <v>1</v>
      </c>
      <c r="S117" s="12">
        <v>2</v>
      </c>
      <c r="T117" s="12">
        <v>2</v>
      </c>
      <c r="U117" s="12">
        <v>5</v>
      </c>
      <c r="Z117" t="s">
        <v>275</v>
      </c>
      <c r="AA117">
        <f>AA116+AB116</f>
        <v>33420</v>
      </c>
    </row>
    <row r="118" ht="12.75">
      <c r="P118" s="12">
        <v>3</v>
      </c>
      <c r="Q118" s="12" t="s">
        <v>461</v>
      </c>
      <c r="R118" s="12">
        <v>1</v>
      </c>
      <c r="S118" s="12">
        <v>1</v>
      </c>
      <c r="T118" s="12">
        <v>12</v>
      </c>
      <c r="U118" s="12">
        <v>5</v>
      </c>
      <c r="Z118" t="s">
        <v>459</v>
      </c>
      <c r="AA118">
        <f>AA117/29</f>
        <v>1152.41379310345</v>
      </c>
    </row>
    <row r="119" ht="12.75">
      <c r="P119" s="12">
        <v>4</v>
      </c>
      <c r="Q119" s="12" t="s">
        <v>12</v>
      </c>
      <c r="R119" s="12">
        <v>1</v>
      </c>
      <c r="S119" s="12">
        <v>1</v>
      </c>
      <c r="T119" s="12">
        <v>11</v>
      </c>
      <c r="U119" s="12">
        <v>5</v>
      </c>
    </row>
    <row r="120" ht="12.75">
      <c r="P120" s="12">
        <v>5</v>
      </c>
      <c r="Q120" s="12" t="s">
        <v>462</v>
      </c>
      <c r="R120" s="12">
        <v>1</v>
      </c>
      <c r="S120" s="12">
        <v>2</v>
      </c>
      <c r="T120" s="12">
        <v>2</v>
      </c>
      <c r="U120" s="12">
        <v>5</v>
      </c>
    </row>
    <row r="121" ht="12.75">
      <c r="P121" s="12">
        <v>6</v>
      </c>
      <c r="Q121" s="12" t="s">
        <v>240</v>
      </c>
      <c r="R121" s="12">
        <v>1</v>
      </c>
      <c r="S121" s="12">
        <v>2</v>
      </c>
      <c r="T121" s="12">
        <v>2</v>
      </c>
      <c r="U121" s="12">
        <v>5</v>
      </c>
    </row>
    <row r="122" ht="12.75">
      <c r="P122" s="12">
        <v>7</v>
      </c>
      <c r="Q122" s="12" t="s">
        <v>20</v>
      </c>
      <c r="R122" s="12">
        <v>1</v>
      </c>
      <c r="S122" s="12">
        <v>2</v>
      </c>
      <c r="T122" s="12">
        <v>2</v>
      </c>
      <c r="U122" s="12">
        <v>5</v>
      </c>
    </row>
    <row r="123" ht="12.75">
      <c r="P123" s="12">
        <v>8</v>
      </c>
      <c r="Q123" s="12" t="s">
        <v>463</v>
      </c>
      <c r="R123" s="12">
        <v>1</v>
      </c>
      <c r="S123" s="12">
        <v>1</v>
      </c>
      <c r="T123" s="12">
        <v>12</v>
      </c>
      <c r="U123" s="12">
        <v>5</v>
      </c>
    </row>
    <row r="124" ht="12.75">
      <c r="P124" s="12">
        <v>9</v>
      </c>
      <c r="Q124" s="12" t="s">
        <v>303</v>
      </c>
      <c r="R124" s="12">
        <v>1</v>
      </c>
      <c r="S124" s="12">
        <v>2</v>
      </c>
      <c r="T124" s="12">
        <v>2</v>
      </c>
      <c r="U124" s="12">
        <v>5</v>
      </c>
    </row>
    <row r="125" ht="12.75">
      <c r="P125" s="12">
        <v>10</v>
      </c>
      <c r="Q125" s="12" t="s">
        <v>31</v>
      </c>
      <c r="R125" s="12">
        <v>1</v>
      </c>
      <c r="S125" s="12">
        <v>2</v>
      </c>
      <c r="T125" s="12">
        <v>2</v>
      </c>
      <c r="U125" s="12">
        <v>5</v>
      </c>
    </row>
    <row r="126" ht="12.75">
      <c r="G126" s="27"/>
      <c r="P126" s="12">
        <v>11</v>
      </c>
      <c r="Q126" s="12" t="s">
        <v>45</v>
      </c>
      <c r="R126" s="12">
        <v>1</v>
      </c>
      <c r="S126" s="12">
        <v>2</v>
      </c>
      <c r="T126" s="12">
        <v>2</v>
      </c>
      <c r="U126" s="12">
        <v>5</v>
      </c>
    </row>
    <row r="127" ht="12.75">
      <c r="G127" s="27"/>
      <c r="P127" s="12">
        <v>12</v>
      </c>
      <c r="Q127" s="12" t="s">
        <v>224</v>
      </c>
      <c r="R127" s="12">
        <v>1</v>
      </c>
      <c r="S127" s="12">
        <v>2</v>
      </c>
      <c r="T127" s="12">
        <v>2</v>
      </c>
      <c r="U127" s="12">
        <v>5</v>
      </c>
    </row>
    <row r="128" ht="12.75">
      <c r="G128" s="27"/>
      <c r="P128" s="12">
        <v>13</v>
      </c>
      <c r="Q128" s="12" t="s">
        <v>347</v>
      </c>
      <c r="R128" s="12">
        <v>1</v>
      </c>
      <c r="S128" s="12">
        <v>2</v>
      </c>
      <c r="T128" s="12">
        <v>2</v>
      </c>
      <c r="U128" s="12">
        <v>5</v>
      </c>
    </row>
    <row r="129" ht="12.75">
      <c r="G129" s="27"/>
      <c r="P129" s="12">
        <v>14</v>
      </c>
      <c r="Q129" s="12" t="s">
        <v>225</v>
      </c>
      <c r="R129" s="12">
        <v>1</v>
      </c>
      <c r="S129" s="12">
        <v>1</v>
      </c>
      <c r="T129" s="12">
        <v>11</v>
      </c>
      <c r="U129" s="12">
        <v>5</v>
      </c>
    </row>
    <row r="130" ht="12.75">
      <c r="G130" s="27"/>
      <c r="P130" s="12">
        <v>15</v>
      </c>
      <c r="Q130" s="12" t="s">
        <v>226</v>
      </c>
      <c r="R130" s="12">
        <v>1</v>
      </c>
      <c r="S130" s="12">
        <v>1</v>
      </c>
      <c r="T130" s="12">
        <v>11</v>
      </c>
      <c r="U130" s="12">
        <v>5</v>
      </c>
    </row>
    <row r="131" ht="12.75">
      <c r="G131" s="27"/>
      <c r="P131" s="12">
        <v>16</v>
      </c>
      <c r="Q131" s="12" t="s">
        <v>350</v>
      </c>
      <c r="R131" s="12">
        <v>1</v>
      </c>
      <c r="S131" s="12">
        <v>1</v>
      </c>
      <c r="T131" s="12">
        <v>12</v>
      </c>
      <c r="U131" s="12">
        <v>5</v>
      </c>
    </row>
    <row r="132" ht="12.75">
      <c r="G132" s="27"/>
      <c r="P132" s="12">
        <v>17</v>
      </c>
      <c r="Q132" s="12" t="s">
        <v>228</v>
      </c>
      <c r="R132" s="12">
        <v>1</v>
      </c>
      <c r="S132" s="12">
        <v>2</v>
      </c>
      <c r="T132" s="12">
        <v>2</v>
      </c>
      <c r="U132" s="12">
        <v>5</v>
      </c>
    </row>
    <row r="133" ht="12.75">
      <c r="G133" s="27"/>
      <c r="P133" s="12">
        <v>18</v>
      </c>
      <c r="Q133" s="12" t="s">
        <v>85</v>
      </c>
      <c r="R133" s="12">
        <v>1</v>
      </c>
      <c r="S133" s="12">
        <v>2</v>
      </c>
      <c r="T133" s="12">
        <v>2</v>
      </c>
      <c r="U133" s="12">
        <v>5</v>
      </c>
    </row>
    <row r="134" ht="12.75">
      <c r="P134" s="12">
        <v>19</v>
      </c>
      <c r="Q134" s="12" t="s">
        <v>441</v>
      </c>
      <c r="R134" s="12">
        <v>1</v>
      </c>
      <c r="S134" s="12">
        <v>1</v>
      </c>
      <c r="T134" s="12">
        <v>12</v>
      </c>
      <c r="U134" s="12">
        <v>5</v>
      </c>
    </row>
    <row r="135" ht="12.75">
      <c r="P135" s="12">
        <v>20</v>
      </c>
      <c r="Q135" s="12" t="s">
        <v>230</v>
      </c>
      <c r="R135" s="12">
        <v>1</v>
      </c>
      <c r="S135" s="12">
        <v>2</v>
      </c>
      <c r="T135" s="12">
        <v>2</v>
      </c>
      <c r="U135" s="12">
        <v>5</v>
      </c>
    </row>
    <row r="136" ht="12.75">
      <c r="P136" s="12">
        <v>21</v>
      </c>
      <c r="Q136" s="12" t="s">
        <v>232</v>
      </c>
      <c r="R136" s="12">
        <v>1</v>
      </c>
      <c r="S136" s="12">
        <v>2</v>
      </c>
      <c r="T136" s="12">
        <v>2</v>
      </c>
      <c r="U136" s="12">
        <v>5</v>
      </c>
    </row>
    <row r="137" ht="12.75">
      <c r="P137" s="12">
        <v>22</v>
      </c>
      <c r="Q137" s="12" t="s">
        <v>233</v>
      </c>
      <c r="R137" s="12">
        <v>1</v>
      </c>
      <c r="S137" s="12">
        <v>1</v>
      </c>
      <c r="T137" s="12">
        <v>12</v>
      </c>
      <c r="U137" s="12">
        <v>5</v>
      </c>
    </row>
    <row r="138" ht="12.75">
      <c r="P138" s="12">
        <v>23</v>
      </c>
      <c r="Q138" s="12" t="s">
        <v>352</v>
      </c>
      <c r="R138" s="12">
        <v>1</v>
      </c>
      <c r="S138" s="12">
        <v>2</v>
      </c>
      <c r="T138" s="12">
        <v>2</v>
      </c>
      <c r="U138" s="12">
        <v>5</v>
      </c>
    </row>
    <row r="139" ht="12.75">
      <c r="P139" s="12">
        <v>24</v>
      </c>
      <c r="Q139" s="12" t="s">
        <v>234</v>
      </c>
      <c r="R139" s="12">
        <v>1</v>
      </c>
      <c r="S139" s="12">
        <v>2</v>
      </c>
      <c r="T139" s="12">
        <v>2</v>
      </c>
      <c r="U139" s="12">
        <v>5</v>
      </c>
    </row>
    <row r="140" ht="12.75">
      <c r="P140" s="12">
        <v>25</v>
      </c>
      <c r="Q140" s="12" t="s">
        <v>243</v>
      </c>
      <c r="R140" s="12">
        <v>1</v>
      </c>
      <c r="S140" s="12">
        <v>1</v>
      </c>
      <c r="T140" s="12">
        <v>12</v>
      </c>
      <c r="U140" s="12">
        <v>5</v>
      </c>
    </row>
    <row r="141" ht="12.75">
      <c r="P141" s="12">
        <v>26</v>
      </c>
      <c r="Q141" s="12" t="s">
        <v>133</v>
      </c>
      <c r="R141" s="12">
        <v>1</v>
      </c>
      <c r="S141" s="12">
        <v>1</v>
      </c>
      <c r="T141" s="12">
        <v>11</v>
      </c>
      <c r="U141" s="12">
        <v>5</v>
      </c>
    </row>
    <row r="142" ht="12.75">
      <c r="P142" s="12">
        <v>27</v>
      </c>
      <c r="Q142" s="12" t="s">
        <v>244</v>
      </c>
      <c r="R142" s="12">
        <v>1</v>
      </c>
      <c r="S142" s="12">
        <v>1</v>
      </c>
      <c r="T142" s="12">
        <v>11</v>
      </c>
      <c r="U142" s="12">
        <v>5</v>
      </c>
    </row>
    <row r="143" ht="12.75">
      <c r="P143" s="12">
        <v>28</v>
      </c>
      <c r="Q143" s="12" t="s">
        <v>237</v>
      </c>
      <c r="R143" s="12">
        <v>1</v>
      </c>
      <c r="S143" s="12">
        <v>1</v>
      </c>
      <c r="T143" s="12">
        <v>12</v>
      </c>
      <c r="U143" s="12">
        <v>5</v>
      </c>
    </row>
    <row r="144" ht="12.75">
      <c r="P144" s="12">
        <v>29</v>
      </c>
      <c r="Q144" s="12" t="s">
        <v>216</v>
      </c>
      <c r="R144" s="12">
        <v>1</v>
      </c>
      <c r="S144" s="12">
        <v>1</v>
      </c>
      <c r="T144" s="12">
        <v>11</v>
      </c>
      <c r="U144" s="12">
        <v>5</v>
      </c>
    </row>
    <row r="145" ht="12.75">
      <c r="P145" s="12"/>
      <c r="Q145" s="12"/>
      <c r="R145" s="12"/>
      <c r="S145" s="12"/>
      <c r="T145" s="12"/>
      <c r="U145" s="12"/>
    </row>
    <row r="146" ht="12.75">
      <c r="P146" s="12"/>
      <c r="Q146" s="12" t="s">
        <v>333</v>
      </c>
      <c r="R146" s="12"/>
      <c r="S146" s="12">
        <f>SUM(S116:S145)</f>
        <v>45</v>
      </c>
      <c r="T146" s="12">
        <f>SUM(T116:T145)</f>
        <v>182</v>
      </c>
      <c r="U146" s="12">
        <f>SUM(U116:U144)</f>
        <v>145</v>
      </c>
    </row>
    <row r="149" ht="12.75">
      <c r="P149" s="16"/>
      <c r="Q149" s="16" t="s">
        <v>447</v>
      </c>
      <c r="R149" s="16" t="s">
        <v>448</v>
      </c>
      <c r="S149" s="16" t="s">
        <v>449</v>
      </c>
      <c r="T149" s="16" t="s">
        <v>434</v>
      </c>
      <c r="U149" s="16" t="s">
        <v>445</v>
      </c>
    </row>
    <row r="150" ht="12.75">
      <c r="P150" s="12">
        <v>1</v>
      </c>
      <c r="Q150" s="12" t="s">
        <v>308</v>
      </c>
      <c r="R150" s="12">
        <v>1</v>
      </c>
      <c r="S150" s="12">
        <v>2</v>
      </c>
      <c r="T150" s="12">
        <v>20</v>
      </c>
      <c r="U150" s="12">
        <v>5</v>
      </c>
    </row>
    <row r="151" ht="12.75">
      <c r="P151" s="12">
        <v>2</v>
      </c>
      <c r="Q151" s="12" t="s">
        <v>455</v>
      </c>
      <c r="R151" s="12">
        <v>1</v>
      </c>
      <c r="S151" s="12">
        <v>2</v>
      </c>
      <c r="T151" s="12">
        <v>20</v>
      </c>
      <c r="U151" s="12">
        <v>5</v>
      </c>
    </row>
    <row r="152" ht="12.75">
      <c r="P152" s="12">
        <v>3</v>
      </c>
      <c r="Q152" s="12" t="s">
        <v>461</v>
      </c>
      <c r="R152" s="12">
        <v>1</v>
      </c>
      <c r="S152" s="12">
        <v>2</v>
      </c>
      <c r="T152" s="12">
        <v>20</v>
      </c>
      <c r="U152" s="12">
        <v>5</v>
      </c>
    </row>
    <row r="153" ht="12.75">
      <c r="P153" s="55">
        <v>4</v>
      </c>
      <c r="Q153" s="55" t="s">
        <v>12</v>
      </c>
      <c r="R153" s="55">
        <v>0.5</v>
      </c>
      <c r="S153" s="55">
        <v>1</v>
      </c>
      <c r="T153" s="55">
        <v>4</v>
      </c>
      <c r="U153" s="55">
        <v>0</v>
      </c>
      <c r="V153" s="2"/>
    </row>
    <row r="154" ht="12.75">
      <c r="P154" s="12">
        <v>5</v>
      </c>
      <c r="Q154" s="12" t="s">
        <v>339</v>
      </c>
      <c r="R154" s="12">
        <v>1</v>
      </c>
      <c r="S154" s="12">
        <v>3</v>
      </c>
      <c r="T154" s="12">
        <v>12</v>
      </c>
      <c r="U154" s="12">
        <v>5</v>
      </c>
      <c r="V154" s="2"/>
    </row>
    <row r="155" ht="12.75">
      <c r="P155" s="55">
        <v>6</v>
      </c>
      <c r="Q155" s="55" t="s">
        <v>20</v>
      </c>
      <c r="R155" s="55">
        <v>0.5</v>
      </c>
      <c r="S155" s="55">
        <v>1</v>
      </c>
      <c r="T155" s="55">
        <v>4</v>
      </c>
      <c r="U155" s="55">
        <v>0</v>
      </c>
      <c r="V155" s="2"/>
    </row>
    <row r="156" ht="12.75">
      <c r="P156" s="12">
        <v>7</v>
      </c>
      <c r="Q156" s="12" t="s">
        <v>220</v>
      </c>
      <c r="R156" s="12">
        <v>1</v>
      </c>
      <c r="S156" s="12">
        <v>2</v>
      </c>
      <c r="T156" s="12">
        <v>20</v>
      </c>
      <c r="U156" s="12">
        <v>5</v>
      </c>
      <c r="V156" s="2"/>
    </row>
    <row r="157" ht="12.75">
      <c r="P157" s="55">
        <v>8</v>
      </c>
      <c r="Q157" s="55" t="s">
        <v>303</v>
      </c>
      <c r="R157" s="55">
        <v>0.5</v>
      </c>
      <c r="S157" s="55">
        <v>1</v>
      </c>
      <c r="T157" s="55">
        <v>5</v>
      </c>
      <c r="U157" s="55">
        <v>0</v>
      </c>
      <c r="V157" s="2"/>
    </row>
    <row r="158" ht="12.75">
      <c r="P158" s="12">
        <v>9</v>
      </c>
      <c r="Q158" s="12" t="s">
        <v>31</v>
      </c>
      <c r="R158" s="12">
        <v>1</v>
      </c>
      <c r="S158" s="12">
        <v>3</v>
      </c>
      <c r="T158" s="12">
        <v>12</v>
      </c>
      <c r="U158" s="12">
        <v>5</v>
      </c>
      <c r="V158" s="2"/>
    </row>
    <row r="159" ht="12.75">
      <c r="P159" s="55">
        <v>10</v>
      </c>
      <c r="Q159" s="55" t="s">
        <v>222</v>
      </c>
      <c r="R159" s="55">
        <v>0.5</v>
      </c>
      <c r="S159" s="55">
        <v>1</v>
      </c>
      <c r="T159" s="55">
        <v>4</v>
      </c>
      <c r="U159" s="55">
        <v>0</v>
      </c>
      <c r="V159" s="2"/>
    </row>
    <row r="160" ht="12.75">
      <c r="P160" s="55">
        <v>11</v>
      </c>
      <c r="Q160" s="55" t="s">
        <v>45</v>
      </c>
      <c r="R160" s="55">
        <v>0.5</v>
      </c>
      <c r="S160" s="55">
        <v>1</v>
      </c>
      <c r="T160" s="55">
        <v>4</v>
      </c>
      <c r="U160" s="55">
        <v>0</v>
      </c>
      <c r="V160" s="2"/>
    </row>
    <row r="161" ht="12.75">
      <c r="P161" s="55">
        <v>12</v>
      </c>
      <c r="Q161" s="55" t="s">
        <v>225</v>
      </c>
      <c r="R161" s="55">
        <v>0.5</v>
      </c>
      <c r="S161" s="55">
        <v>1</v>
      </c>
      <c r="T161" s="55">
        <v>4</v>
      </c>
      <c r="U161" s="55">
        <v>0</v>
      </c>
      <c r="V161" s="2"/>
    </row>
    <row r="162" ht="12.75">
      <c r="P162" s="55">
        <v>13</v>
      </c>
      <c r="Q162" s="55" t="s">
        <v>226</v>
      </c>
      <c r="R162" s="55">
        <v>0.5</v>
      </c>
      <c r="S162" s="55">
        <v>1</v>
      </c>
      <c r="T162" s="55">
        <v>4</v>
      </c>
      <c r="U162" s="55">
        <v>0</v>
      </c>
      <c r="V162" s="2"/>
    </row>
    <row r="163" ht="12.75">
      <c r="P163" s="55">
        <v>14</v>
      </c>
      <c r="Q163" s="55" t="s">
        <v>227</v>
      </c>
      <c r="R163" s="55">
        <v>0.5</v>
      </c>
      <c r="S163" s="55">
        <v>1</v>
      </c>
      <c r="T163" s="55">
        <v>4</v>
      </c>
      <c r="U163" s="55">
        <v>0</v>
      </c>
      <c r="V163" s="2"/>
    </row>
    <row r="164" ht="12.75">
      <c r="P164" s="55">
        <v>15</v>
      </c>
      <c r="Q164" s="55" t="s">
        <v>228</v>
      </c>
      <c r="R164" s="55">
        <v>0.5</v>
      </c>
      <c r="S164" s="55">
        <v>1</v>
      </c>
      <c r="T164" s="55">
        <v>4</v>
      </c>
      <c r="U164" s="55">
        <v>0</v>
      </c>
      <c r="V164" s="2"/>
    </row>
    <row r="165" ht="12.75">
      <c r="P165" s="12">
        <v>16</v>
      </c>
      <c r="Q165" s="12" t="s">
        <v>85</v>
      </c>
      <c r="R165" s="12">
        <v>1</v>
      </c>
      <c r="S165" s="12">
        <v>2</v>
      </c>
      <c r="T165" s="12">
        <v>20</v>
      </c>
      <c r="U165" s="12">
        <v>5</v>
      </c>
      <c r="V165" s="2"/>
    </row>
    <row r="166" ht="12.75">
      <c r="P166" s="12">
        <v>17</v>
      </c>
      <c r="Q166" s="12" t="s">
        <v>232</v>
      </c>
      <c r="R166" s="12">
        <v>1</v>
      </c>
      <c r="S166" s="12">
        <v>3</v>
      </c>
      <c r="T166" s="12">
        <v>12</v>
      </c>
      <c r="U166" s="12">
        <v>5</v>
      </c>
      <c r="V166" s="2"/>
    </row>
    <row r="167" ht="12.75">
      <c r="P167" s="12">
        <v>18</v>
      </c>
      <c r="Q167" s="12" t="s">
        <v>100</v>
      </c>
      <c r="R167" s="12">
        <v>1</v>
      </c>
      <c r="S167" s="12">
        <v>3</v>
      </c>
      <c r="T167" s="12">
        <v>12</v>
      </c>
      <c r="U167" s="12">
        <v>5</v>
      </c>
      <c r="V167" s="2"/>
    </row>
    <row r="168" ht="12.75">
      <c r="P168" s="12">
        <v>19</v>
      </c>
      <c r="Q168" s="12" t="s">
        <v>352</v>
      </c>
      <c r="R168" s="12">
        <v>1</v>
      </c>
      <c r="S168" s="12">
        <v>3</v>
      </c>
      <c r="T168" s="12">
        <v>12</v>
      </c>
      <c r="U168" s="12">
        <v>5</v>
      </c>
      <c r="V168" s="2"/>
    </row>
    <row r="169" ht="12.75">
      <c r="P169" s="12">
        <v>20</v>
      </c>
      <c r="Q169" s="12" t="s">
        <v>120</v>
      </c>
      <c r="R169" s="12">
        <v>1</v>
      </c>
      <c r="S169" s="12">
        <v>3</v>
      </c>
      <c r="T169" s="12">
        <v>12</v>
      </c>
      <c r="U169" s="12">
        <v>5</v>
      </c>
      <c r="V169" s="2"/>
    </row>
    <row r="170" ht="12.75">
      <c r="P170" s="55">
        <v>21</v>
      </c>
      <c r="Q170" s="55" t="s">
        <v>354</v>
      </c>
      <c r="R170" s="55">
        <v>0.5</v>
      </c>
      <c r="S170" s="55">
        <v>1</v>
      </c>
      <c r="T170" s="55">
        <v>4</v>
      </c>
      <c r="U170" s="55">
        <v>0</v>
      </c>
      <c r="V170" s="2"/>
    </row>
    <row r="171" ht="12.75">
      <c r="P171" s="12">
        <v>22</v>
      </c>
      <c r="Q171" s="12" t="s">
        <v>234</v>
      </c>
      <c r="R171" s="12">
        <v>1</v>
      </c>
      <c r="S171" s="12">
        <v>2</v>
      </c>
      <c r="T171" s="12">
        <v>20</v>
      </c>
      <c r="U171" s="12">
        <v>5</v>
      </c>
      <c r="V171" s="2"/>
    </row>
    <row r="172" ht="12.75">
      <c r="P172" s="55">
        <v>23</v>
      </c>
      <c r="Q172" s="55" t="s">
        <v>440</v>
      </c>
      <c r="R172" s="55">
        <v>0.5</v>
      </c>
      <c r="S172" s="55">
        <v>1</v>
      </c>
      <c r="T172" s="55">
        <v>4</v>
      </c>
      <c r="U172" s="55">
        <v>0</v>
      </c>
      <c r="V172" s="2"/>
    </row>
    <row r="173" ht="12.75">
      <c r="P173" s="12">
        <v>24</v>
      </c>
      <c r="Q173" s="12" t="s">
        <v>237</v>
      </c>
      <c r="R173" s="12">
        <v>1</v>
      </c>
      <c r="S173" s="12">
        <v>2</v>
      </c>
      <c r="T173" s="12">
        <v>20</v>
      </c>
      <c r="U173" s="12">
        <v>5</v>
      </c>
      <c r="V173" s="2"/>
    </row>
    <row r="174" ht="12.75">
      <c r="P174" s="55">
        <v>25</v>
      </c>
      <c r="Q174" s="55" t="s">
        <v>49</v>
      </c>
      <c r="R174" s="55">
        <v>0.5</v>
      </c>
      <c r="S174" s="55">
        <v>1</v>
      </c>
      <c r="T174" s="55">
        <v>5</v>
      </c>
      <c r="U174" s="55">
        <v>0</v>
      </c>
      <c r="V174" s="2"/>
    </row>
    <row r="175" ht="12.75">
      <c r="P175" s="55">
        <v>26</v>
      </c>
      <c r="Q175" s="55" t="s">
        <v>240</v>
      </c>
      <c r="R175" s="55">
        <v>0.5</v>
      </c>
      <c r="S175" s="55">
        <v>1</v>
      </c>
      <c r="T175" s="55">
        <v>5</v>
      </c>
      <c r="U175" s="55">
        <v>0</v>
      </c>
      <c r="V175" s="2"/>
    </row>
    <row r="176" ht="12.75">
      <c r="P176" s="55">
        <v>27</v>
      </c>
      <c r="Q176" s="55" t="s">
        <v>230</v>
      </c>
      <c r="R176" s="55">
        <v>0.5</v>
      </c>
      <c r="S176" s="55">
        <v>1</v>
      </c>
      <c r="T176" s="55">
        <v>5</v>
      </c>
      <c r="U176" s="55">
        <v>0</v>
      </c>
      <c r="V176" s="2"/>
    </row>
    <row r="177" ht="12.75">
      <c r="P177" s="55">
        <v>28</v>
      </c>
      <c r="Q177" s="55" t="s">
        <v>233</v>
      </c>
      <c r="R177" s="55">
        <v>0.5</v>
      </c>
      <c r="S177" s="55">
        <v>1</v>
      </c>
      <c r="T177" s="55">
        <v>4</v>
      </c>
      <c r="U177" s="55">
        <v>0</v>
      </c>
      <c r="V177" s="2"/>
    </row>
    <row r="178" ht="12.75">
      <c r="N178">
        <f>64+217</f>
        <v>281</v>
      </c>
      <c r="O178">
        <f>N178*60</f>
        <v>16860</v>
      </c>
      <c r="P178" s="55">
        <v>29</v>
      </c>
      <c r="Q178" s="55" t="s">
        <v>218</v>
      </c>
      <c r="R178" s="55">
        <v>0.5</v>
      </c>
      <c r="S178" s="55">
        <v>1</v>
      </c>
      <c r="T178" s="55">
        <v>5</v>
      </c>
      <c r="U178" s="55">
        <v>0</v>
      </c>
      <c r="V178" s="2"/>
    </row>
    <row r="179" ht="12.75">
      <c r="N179">
        <f>8+40</f>
        <v>48</v>
      </c>
      <c r="O179">
        <f>N179*500</f>
        <v>24000</v>
      </c>
    </row>
    <row r="180" ht="12.75">
      <c r="Q180" s="12" t="s">
        <v>333</v>
      </c>
      <c r="S180">
        <f>SUM(S150:S179)</f>
        <v>48</v>
      </c>
      <c r="T180">
        <f>SUM(T150:T179)</f>
        <v>281</v>
      </c>
      <c r="U180">
        <f>SUM(U150:U178)</f>
        <v>65</v>
      </c>
    </row>
    <row r="181" ht="12.75">
      <c r="N181" s="40">
        <f>O178+O179</f>
        <v>40860</v>
      </c>
      <c r="V181" s="40">
        <f>SUM(V150:V180)</f>
        <v>0</v>
      </c>
    </row>
    <row r="182" ht="12.75">
      <c r="N182">
        <f>N181/29</f>
        <v>1408.96551724138</v>
      </c>
    </row>
    <row r="183" ht="12.75">
      <c r="N183">
        <f>N182*0.5</f>
        <v>704.48275862068999</v>
      </c>
      <c r="T183">
        <f>281-113</f>
        <v>168</v>
      </c>
    </row>
    <row r="184" ht="12.75">
      <c r="T184">
        <f>T183*60</f>
        <v>10080</v>
      </c>
    </row>
    <row r="185" ht="12.75">
      <c r="T185">
        <f>T184/13</f>
        <v>775.38461538461502</v>
      </c>
    </row>
    <row r="186" ht="12.75">
      <c r="T186">
        <f>T185/60</f>
        <v>12.9230769230769</v>
      </c>
    </row>
  </sheetData>
  <printOptions headings="0" gridLines="1"/>
  <pageMargins left="0.74791666666666701" right="0.74791666666666701" top="0.98402777777777795" bottom="0.9840277777777779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</dc:creator>
  <dc:description/>
  <dc:language>en-US</dc:language>
  <cp:lastModifiedBy>Максим Зайцев</cp:lastModifiedBy>
  <cp:revision>2</cp:revision>
  <dcterms:created xsi:type="dcterms:W3CDTF">2009-04-13T01:22:11Z</dcterms:created>
  <dcterms:modified xsi:type="dcterms:W3CDTF">2025-07-07T20:22:08Z</dcterms:modified>
</cp:coreProperties>
</file>